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8340" windowHeight="195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'Sheet1'!$A$5:$CB$145</definedName>
    <definedName name="_xlnm._FilterDatabase" localSheetId="1" hidden="1">'Sheet2'!$A$6:$BR$93</definedName>
    <definedName name="_xlnm.Print_Area" localSheetId="0">'Sheet1'!$1:$110</definedName>
  </definedNames>
  <calcPr fullCalcOnLoad="1"/>
</workbook>
</file>

<file path=xl/sharedStrings.xml><?xml version="1.0" encoding="utf-8"?>
<sst xmlns="http://schemas.openxmlformats.org/spreadsheetml/2006/main" count="1494" uniqueCount="1062">
  <si>
    <t>see Annex 1</t>
  </si>
  <si>
    <r>
      <t>? Coster-Fromanteel-Oosterwijck ?</t>
    </r>
    <r>
      <rPr>
        <sz val="11"/>
        <color indexed="53"/>
        <rFont val="Verdana"/>
        <family val="0"/>
      </rPr>
      <t xml:space="preserve">  bears, </t>
    </r>
    <r>
      <rPr>
        <i/>
        <sz val="11"/>
        <color indexed="53"/>
        <rFont val="Verdana"/>
        <family val="0"/>
      </rPr>
      <t>'</t>
    </r>
    <r>
      <rPr>
        <b/>
        <i/>
        <sz val="11"/>
        <color indexed="53"/>
        <rFont val="Verdana"/>
        <family val="0"/>
      </rPr>
      <t>Goudron(sic) ÁParis'</t>
    </r>
  </si>
  <si>
    <t>Huygens' Patent Train (1657) for coaxial Seconds/Hours, subsid.Minutes</t>
  </si>
  <si>
    <t>X</t>
  </si>
  <si>
    <t>X</t>
  </si>
  <si>
    <t>? Huygen's Patent equal train (G2,G3,G4) having 1-second pendulum</t>
  </si>
  <si>
    <t>? Huygen's "OP" 3-wheel equal train having 1-second pendulum</t>
  </si>
  <si>
    <t>? Huygen's "OP" 3-wheel equal train having 1/2-second pendulum</t>
  </si>
  <si>
    <t>Michiel van Hees</t>
  </si>
  <si>
    <r>
      <t xml:space="preserve">Potences on F/P </t>
    </r>
    <r>
      <rPr>
        <sz val="8"/>
        <rFont val="Verdana"/>
        <family val="0"/>
      </rPr>
      <t>(SO),</t>
    </r>
    <r>
      <rPr>
        <sz val="8"/>
        <color indexed="10"/>
        <rFont val="Verdana"/>
        <family val="0"/>
      </rPr>
      <t xml:space="preserve"> </t>
    </r>
    <r>
      <rPr>
        <sz val="8"/>
        <rFont val="Verdana"/>
        <family val="0"/>
      </rPr>
      <t>Strike 10/10 (SO), dished Esc (SO), unique trains, S/B replaced</t>
    </r>
  </si>
  <si>
    <t>1S*</t>
  </si>
  <si>
    <t>nk</t>
  </si>
  <si>
    <t>n/a</t>
  </si>
  <si>
    <t>F</t>
  </si>
  <si>
    <t>ss/B</t>
  </si>
  <si>
    <t>ss/B</t>
  </si>
  <si>
    <t>ss/B</t>
  </si>
  <si>
    <t xml:space="preserve">nk </t>
  </si>
  <si>
    <t>Minute Hand mm Radius</t>
  </si>
  <si>
    <t>Hour Hand mm Radius</t>
  </si>
  <si>
    <t>Science Mz</t>
  </si>
  <si>
    <t xml:space="preserve">  n/k</t>
  </si>
  <si>
    <t>S1 first-wheel</t>
  </si>
  <si>
    <t>Utrecht U</t>
  </si>
  <si>
    <r>
      <t>RELIC movement</t>
    </r>
    <r>
      <rPr>
        <sz val="8"/>
        <rFont val="Verdana"/>
        <family val="0"/>
      </rPr>
      <t xml:space="preserve">, </t>
    </r>
    <r>
      <rPr>
        <sz val="8"/>
        <color indexed="45"/>
        <rFont val="Verdana"/>
        <family val="0"/>
      </rPr>
      <t>?Coster workshop possibly SO/JF inputs</t>
    </r>
  </si>
  <si>
    <t xml:space="preserve">P-Multiplier </t>
  </si>
  <si>
    <t>regulator</t>
  </si>
  <si>
    <t>regulator</t>
  </si>
  <si>
    <t>regulator</t>
  </si>
  <si>
    <t>T mm Thickness</t>
  </si>
  <si>
    <r>
      <t xml:space="preserve">                          Subtitle - </t>
    </r>
    <r>
      <rPr>
        <b/>
        <sz val="11"/>
        <color indexed="8"/>
        <rFont val="Verdana"/>
        <family val="2"/>
      </rPr>
      <t>"</t>
    </r>
    <r>
      <rPr>
        <i/>
        <sz val="11"/>
        <color indexed="8"/>
        <rFont val="Verdana"/>
        <family val="0"/>
      </rPr>
      <t xml:space="preserve">Village Blacksmith - Clockmaker to Kings </t>
    </r>
    <r>
      <rPr>
        <sz val="11"/>
        <color indexed="8"/>
        <rFont val="Verdana"/>
        <family val="2"/>
      </rPr>
      <t>-</t>
    </r>
    <r>
      <rPr>
        <i/>
        <sz val="11"/>
        <color indexed="8"/>
        <rFont val="Verdana"/>
        <family val="0"/>
      </rPr>
      <t xml:space="preserve"> A Glory of his times"</t>
    </r>
  </si>
  <si>
    <r>
      <t xml:space="preserve">THOMAS TOMPION </t>
    </r>
    <r>
      <rPr>
        <sz val="11"/>
        <color indexed="48"/>
        <rFont val="Calibri"/>
        <family val="0"/>
      </rPr>
      <t>(was "discovered" by Hooke, about 6th April 1674; Diary)</t>
    </r>
  </si>
  <si>
    <t>private</t>
  </si>
  <si>
    <t>1672/74</t>
  </si>
  <si>
    <t>Strike H</t>
  </si>
  <si>
    <t>month</t>
  </si>
  <si>
    <t>4-R</t>
  </si>
  <si>
    <t>1674/75</t>
  </si>
  <si>
    <t>regulator</t>
  </si>
  <si>
    <t>8-day</t>
  </si>
  <si>
    <t>4-R</t>
  </si>
  <si>
    <t>TP Alarm</t>
  </si>
  <si>
    <t>MvHees</t>
  </si>
  <si>
    <t xml:space="preserve">Private </t>
  </si>
  <si>
    <t>SW-AHS</t>
  </si>
  <si>
    <r>
      <t>"2 springs on one pinion</t>
    </r>
    <r>
      <rPr>
        <sz val="8"/>
        <color indexed="10"/>
        <rFont val="Verdana"/>
        <family val="0"/>
      </rPr>
      <t xml:space="preserve"> [true tandem barrels],</t>
    </r>
    <r>
      <rPr>
        <i/>
        <sz val="8"/>
        <color indexed="10"/>
        <rFont val="Verdana"/>
        <family val="0"/>
      </rPr>
      <t xml:space="preserve"> no cheeks </t>
    </r>
    <r>
      <rPr>
        <sz val="8"/>
        <color indexed="10"/>
        <rFont val="Verdana"/>
        <family val="0"/>
      </rPr>
      <t xml:space="preserve">[pivoted-pendulum or </t>
    </r>
    <r>
      <rPr>
        <b/>
        <i/>
        <sz val="8"/>
        <color indexed="10"/>
        <rFont val="Verdana"/>
        <family val="2"/>
      </rPr>
      <t>OP</t>
    </r>
    <r>
      <rPr>
        <sz val="8"/>
        <color indexed="10"/>
        <rFont val="Verdana"/>
        <family val="0"/>
      </rPr>
      <t>]</t>
    </r>
    <r>
      <rPr>
        <i/>
        <sz val="8"/>
        <color indexed="10"/>
        <rFont val="Verdana"/>
        <family val="0"/>
      </rPr>
      <t>"</t>
    </r>
  </si>
  <si>
    <t>W mm</t>
  </si>
  <si>
    <t>Dial feet - Nr. Shape</t>
  </si>
  <si>
    <t>Length of Dial feet mm</t>
  </si>
  <si>
    <t>CHAPTER-RING State Nr.</t>
  </si>
  <si>
    <t>Width of Ring mm</t>
  </si>
  <si>
    <t>Diameter  Max. mm</t>
  </si>
  <si>
    <t>shape</t>
  </si>
  <si>
    <t>H mm - inside</t>
  </si>
  <si>
    <t>W mm</t>
  </si>
  <si>
    <t>D mm - depth</t>
  </si>
  <si>
    <t>Escape-wheel</t>
  </si>
  <si>
    <t>beats per min</t>
  </si>
  <si>
    <t>Edward East</t>
  </si>
  <si>
    <t>W-Multiplier</t>
  </si>
  <si>
    <t>reverse-pinion</t>
  </si>
  <si>
    <t>hour-wheel</t>
  </si>
  <si>
    <t>hour-pinion</t>
  </si>
  <si>
    <t>ALARUM</t>
  </si>
  <si>
    <t>H mm - Plates</t>
  </si>
  <si>
    <t>W mm - Plates</t>
  </si>
  <si>
    <t>T mm Thickness</t>
  </si>
  <si>
    <t>distance mm</t>
  </si>
  <si>
    <t>MEMORANDA</t>
  </si>
  <si>
    <t>fitted</t>
  </si>
  <si>
    <t>reverse-pinion</t>
  </si>
  <si>
    <t>hour-wheel</t>
  </si>
  <si>
    <t>S1 - Diameter mm</t>
  </si>
  <si>
    <t>S1 first-wheel</t>
  </si>
  <si>
    <t>P-Pin-wheel</t>
  </si>
  <si>
    <t>H mm</t>
  </si>
  <si>
    <t xml:space="preserve"> ID (Chronology)</t>
  </si>
  <si>
    <t>COLLECTION - LINKS</t>
  </si>
  <si>
    <t>TYPE</t>
  </si>
  <si>
    <t>TRAIN Wheels</t>
  </si>
  <si>
    <t>HRS.DURATION</t>
  </si>
  <si>
    <t>WEIGHTS</t>
  </si>
  <si>
    <t>JC</t>
  </si>
  <si>
    <t>Belmont Park</t>
  </si>
  <si>
    <t>Regulator</t>
  </si>
  <si>
    <t>BM</t>
  </si>
  <si>
    <t>YEAR</t>
  </si>
  <si>
    <t>5+4</t>
  </si>
  <si>
    <t>going-dutch</t>
  </si>
  <si>
    <t>KP</t>
  </si>
  <si>
    <r>
      <t>H.Kreft/Dr.VL Planti</t>
    </r>
    <r>
      <rPr>
        <b/>
        <sz val="6"/>
        <color indexed="8"/>
        <rFont val="Verdana"/>
        <family val="0"/>
      </rPr>
      <t>Ć</t>
    </r>
  </si>
  <si>
    <t>Zagreb Museum of Art and Craft  - RH Appendix 9</t>
  </si>
  <si>
    <t>RH Appendix 8</t>
  </si>
  <si>
    <t>Zagreb</t>
  </si>
  <si>
    <t>Going Dutch symposium 3-12-11 (see NRCHandelsblad 5/12/11)</t>
  </si>
  <si>
    <t>LOST</t>
  </si>
  <si>
    <t>*</t>
  </si>
  <si>
    <t>*</t>
  </si>
  <si>
    <t>LOST</t>
  </si>
  <si>
    <t>LOST</t>
  </si>
  <si>
    <t>declared fake pre-auction (BvL), on hammer (TCC). Movement on Lugs</t>
  </si>
  <si>
    <r>
      <t xml:space="preserve">Jan van Call? </t>
    </r>
    <r>
      <rPr>
        <sz val="11"/>
        <rFont val="Verdana"/>
        <family val="0"/>
      </rPr>
      <t>[Science Museum/British Museum symposium 13/10/2011]</t>
    </r>
  </si>
  <si>
    <t>ss/B</t>
  </si>
  <si>
    <t>round</t>
  </si>
  <si>
    <t>Ahasuerus Fromanteel  originally verge (prob. 1-sec pendulum)</t>
  </si>
  <si>
    <t>H mm - outside</t>
  </si>
  <si>
    <t>W mm -</t>
  </si>
  <si>
    <t>Pin-wheel</t>
  </si>
  <si>
    <t>P-Warning</t>
  </si>
  <si>
    <t>Warning-wheel</t>
  </si>
  <si>
    <t>P-Inter</t>
  </si>
  <si>
    <t>Intermediate</t>
  </si>
  <si>
    <t>Clock+</t>
  </si>
  <si>
    <t xml:space="preserve">A Fromanteel Hage: English 2-fusee seconds' tic-tac clock  </t>
  </si>
  <si>
    <t>Unrecorded Fromanteel Hague address, rare seconds' spring-clock, early tic-tac</t>
  </si>
  <si>
    <t>Hague 3-wheel, weight-TP, Hours &amp; Minutes, unequal train, FP potences.</t>
  </si>
  <si>
    <t>Huygens' 3-wheel "OP" train (1658) but with Contrate without OP-gear!</t>
  </si>
  <si>
    <t>SPACING mm</t>
  </si>
  <si>
    <r>
      <t>POTENCE</t>
    </r>
    <r>
      <rPr>
        <sz val="11"/>
        <color indexed="8"/>
        <rFont val="Verdana"/>
        <family val="2"/>
      </rPr>
      <t xml:space="preserve"> block,strap,post.</t>
    </r>
  </si>
  <si>
    <t>b/fp</t>
  </si>
  <si>
    <t>sp/B</t>
  </si>
  <si>
    <r>
      <t xml:space="preserve">POTENCES </t>
    </r>
    <r>
      <rPr>
        <sz val="10"/>
        <color indexed="8"/>
        <rFont val="Verdana"/>
        <family val="2"/>
      </rPr>
      <t>block,strap,post</t>
    </r>
  </si>
  <si>
    <t>None</t>
  </si>
  <si>
    <r>
      <t xml:space="preserve">Also, Dawson,Drover,Parkes, </t>
    </r>
    <r>
      <rPr>
        <i/>
        <sz val="11"/>
        <color indexed="8"/>
        <rFont val="Verdana"/>
        <family val="0"/>
      </rPr>
      <t>"Early English Clocks"</t>
    </r>
    <r>
      <rPr>
        <sz val="11"/>
        <color indexed="8"/>
        <rFont val="Verdana"/>
        <family val="2"/>
      </rPr>
      <t>, Chapt.Vi. Plate 289, p.216, (ACC,  Woodbridge, 1982)</t>
    </r>
  </si>
  <si>
    <t>N/K  Medici Palace clock (Boulliau's copy Medici drawing to Huygens)</t>
  </si>
  <si>
    <t>I4</t>
  </si>
  <si>
    <t>Inferior  horizontal arbor crown-wheel to horizontal verge on pivoted-pendulum</t>
  </si>
  <si>
    <t>Pr.Leopold di medici</t>
  </si>
  <si>
    <t>Medici</t>
  </si>
  <si>
    <t>key-squares pinned over arbors, round dial, set-strike on dial, 20 pins, skeleton CR</t>
  </si>
  <si>
    <t xml:space="preserve">                                 alternate  1.33 secs. long-pendulum verge  train</t>
  </si>
  <si>
    <t xml:space="preserve">       ditto</t>
  </si>
  <si>
    <t>Potentially having a 1.33 seconds train and 176.8 cms (69.5 inch) pendulum;</t>
  </si>
  <si>
    <t>ditto</t>
  </si>
  <si>
    <r>
      <t xml:space="preserve">pendulum cross-beat train: </t>
    </r>
    <r>
      <rPr>
        <sz val="11"/>
        <color indexed="45"/>
        <rFont val="Verdana"/>
        <family val="0"/>
      </rPr>
      <t>Huygens Feb.1664 cites AF's new way of LP</t>
    </r>
  </si>
  <si>
    <t>Rev.A.J.Nixseaman MA, HCF, 'FIRST PRODUCTION Tompion's Great Clock', (pp.12-17, Elphick, Biggleswade, 1953)</t>
  </si>
  <si>
    <r>
      <t xml:space="preserve">THOMAS TOMPION </t>
    </r>
    <r>
      <rPr>
        <i/>
        <sz val="11"/>
        <color indexed="48"/>
        <rFont val="Verdana"/>
        <family val="0"/>
      </rPr>
      <t>paid rates in London Xmas 1670</t>
    </r>
    <r>
      <rPr>
        <sz val="11"/>
        <color indexed="48"/>
        <rFont val="Verdana"/>
        <family val="0"/>
      </rPr>
      <t>, Rev.A.J.Nixseaman</t>
    </r>
  </si>
  <si>
    <t>ditto -deduced original train</t>
  </si>
  <si>
    <t>marked for verge, finished as anchor with two hands, cf. J.Windmills' posted verge 10"</t>
  </si>
  <si>
    <t>Phillips 5/07/1988, Good Clocks, Lot.114. J.Evans "original recoil, original pine case" (now divorced)</t>
  </si>
  <si>
    <r>
      <t xml:space="preserve">ITALY - </t>
    </r>
    <r>
      <rPr>
        <b/>
        <i/>
        <sz val="11"/>
        <color indexed="9"/>
        <rFont val="Verdana"/>
        <family val="0"/>
      </rPr>
      <t>'Orologi a pesi'</t>
    </r>
  </si>
  <si>
    <t>extant Anchor train: formerly described as "original anchor escapement"</t>
  </si>
  <si>
    <t>&gt;1670</t>
  </si>
  <si>
    <t>Jeremy Evans, 'THOMAS TOMPION at the Dial and Three Crowns', AHS 2006, p.67, [Greenwich 1], Unnumbered Wainscot Timepieces.</t>
  </si>
  <si>
    <t>1675-80</t>
  </si>
  <si>
    <t>Strike H</t>
  </si>
  <si>
    <t>COLLECTIONS &amp; LINKS</t>
  </si>
  <si>
    <t>Barrel Diameter mm</t>
  </si>
  <si>
    <t>Drop per 24hrs - cms</t>
  </si>
  <si>
    <t>Drop 30hrs - cms</t>
  </si>
  <si>
    <r>
      <t xml:space="preserve">possibly Sir Jonas Moore's clock loaned to Flamsteed in 1675 </t>
    </r>
    <r>
      <rPr>
        <sz val="11"/>
        <rFont val="Verdana"/>
        <family val="0"/>
      </rPr>
      <t>(runs 14-days on a pulley)</t>
    </r>
  </si>
  <si>
    <t>distance mm</t>
  </si>
  <si>
    <t>pillars</t>
  </si>
  <si>
    <t>Centre-pinion</t>
  </si>
  <si>
    <t>Centre-wheel</t>
  </si>
  <si>
    <t>Contrate-wheel</t>
  </si>
  <si>
    <t>Escape-pinion</t>
  </si>
  <si>
    <t>nominal length cms</t>
  </si>
  <si>
    <t>Birch T. "History of the Royal Society" 1756, p.98. Dereham Rev.W. 1696</t>
  </si>
  <si>
    <t>P-Fly</t>
  </si>
  <si>
    <t>Nr. PINS and PINION</t>
  </si>
  <si>
    <t>LOCKING-PLATE Ø mm</t>
  </si>
  <si>
    <t>COUNT-WHEEL Ø mm</t>
  </si>
  <si>
    <t>Huygens "Horologium Oscillatorium" 1673  [actually using the original 1657  wood-block (cheeks)]</t>
  </si>
  <si>
    <t>Huygens</t>
  </si>
  <si>
    <t>Salomon Coster (Huygens' prototype)</t>
  </si>
  <si>
    <t>Edward East  - London, Box-Case,</t>
  </si>
  <si>
    <r>
      <t xml:space="preserve">A.Weston, </t>
    </r>
    <r>
      <rPr>
        <i/>
        <sz val="11"/>
        <color indexed="8"/>
        <rFont val="Verdana"/>
        <family val="0"/>
      </rPr>
      <t>"A Reassessment of the Clocks of John Hilderson</t>
    </r>
    <r>
      <rPr>
        <sz val="11"/>
        <color indexed="8"/>
        <rFont val="Verdana"/>
        <family val="2"/>
      </rPr>
      <t>" (Antiquarian Horology, 25/4, p.418-423)</t>
    </r>
  </si>
  <si>
    <t>Ahasuerus Fromanteel</t>
  </si>
  <si>
    <r>
      <t xml:space="preserve">Edward East </t>
    </r>
    <r>
      <rPr>
        <sz val="8"/>
        <color indexed="8"/>
        <rFont val="Verdana"/>
        <family val="2"/>
      </rPr>
      <t xml:space="preserve"> - London, Box-Case, inscribed 1763(sic)</t>
    </r>
  </si>
  <si>
    <t xml:space="preserve">J.Burleigh-James, 'An Early Tompion Timepiece', AH. Dec 1956, pp.12-13. Bearnes 3/10/90 Lot.610 </t>
  </si>
  <si>
    <t>John Hilderson Londini                                 [Weston H-No.7: Engr.A]</t>
  </si>
  <si>
    <t>H.No.7</t>
  </si>
  <si>
    <t>1655/60</t>
  </si>
  <si>
    <t>Wainscot in Octagon Room at Greenwich</t>
  </si>
  <si>
    <t>Dial edge not perforate, Escapement in subsidiary plate, 4 pillars, dead-beat.</t>
  </si>
  <si>
    <t>Jeremy Evans, 'THOMAS TOMPION at the Dial and Three Crowns', AHS 2006, p.67, [Greenwich 2], Unnumbered Wainscot Timepieces.</t>
  </si>
  <si>
    <r>
      <t>GERMANY - '</t>
    </r>
    <r>
      <rPr>
        <b/>
        <i/>
        <sz val="11"/>
        <color indexed="9"/>
        <rFont val="Verdana"/>
        <family val="0"/>
      </rPr>
      <t>Boden Stande Uhr'</t>
    </r>
  </si>
  <si>
    <t>WP-F1</t>
  </si>
  <si>
    <t>165?</t>
  </si>
  <si>
    <t>round</t>
  </si>
  <si>
    <t xml:space="preserve">has the appearance of a 'prototype' - a metal cased wall-clock having plumb feet </t>
  </si>
  <si>
    <t xml:space="preserve">                                 alternate  1.25 secs. long-pendulum verge  train</t>
  </si>
  <si>
    <t xml:space="preserve">       ditto</t>
  </si>
  <si>
    <t>1661/2</t>
  </si>
  <si>
    <t>Potentially having a 1.25 seconds train and 155.4 cms (61 inch) pendulum;</t>
  </si>
  <si>
    <t>ditto</t>
  </si>
  <si>
    <t>For John Flamsteed, First Astronomer Royal, Royal Observatory Octagon Room</t>
  </si>
  <si>
    <t>minute-wheel</t>
  </si>
  <si>
    <t>reverse-wheel</t>
  </si>
  <si>
    <t>H mm - PLATES</t>
  </si>
  <si>
    <t>W mm - PLATES</t>
  </si>
  <si>
    <t>PILLARS</t>
  </si>
  <si>
    <t>SHAPE</t>
  </si>
  <si>
    <t>Jeremy Evans, 'THOMAS TOMPION at the Dial and Three Crowns', AHS 2006, p.67, [1] Unnumbered Month Longcases.</t>
  </si>
  <si>
    <t>WP-F2</t>
  </si>
  <si>
    <t>M-BL</t>
  </si>
  <si>
    <t>MBL</t>
  </si>
  <si>
    <t>WP-F3</t>
  </si>
  <si>
    <t>MHV</t>
  </si>
  <si>
    <t>round</t>
  </si>
  <si>
    <t>M-SL</t>
  </si>
  <si>
    <t>Jeremy Evans, 'THOMAS TOMPION at the Dial and Three Crowns', AHS 2006, p.65, [1], Unnumbered 8-Day Longase Timepieces.</t>
  </si>
  <si>
    <r>
      <t xml:space="preserve">Replica case, c.1900 </t>
    </r>
    <r>
      <rPr>
        <sz val="11"/>
        <color indexed="45"/>
        <rFont val="Verdana"/>
        <family val="0"/>
      </rPr>
      <t>possibly by Van Winsum?</t>
    </r>
  </si>
  <si>
    <t>Samuel Knibb 'Kingwood, Quarter striking clock, Windsor Castle'</t>
  </si>
  <si>
    <t>1667/8</t>
  </si>
  <si>
    <r>
      <t xml:space="preserve">THOMAS TOMPION </t>
    </r>
    <r>
      <rPr>
        <i/>
        <sz val="11"/>
        <color indexed="48"/>
        <rFont val="Verdana"/>
        <family val="0"/>
      </rPr>
      <t>left Ickwell-Northill early 1665</t>
    </r>
    <r>
      <rPr>
        <sz val="11"/>
        <color indexed="48"/>
        <rFont val="Verdana"/>
        <family val="0"/>
      </rPr>
      <t>, Rev.A.J.Nixseaman</t>
    </r>
  </si>
  <si>
    <t>Contrate-=pinion</t>
  </si>
  <si>
    <t>Zeeman J, "De Nederlandse Staande Klok", pp.200-201,</t>
  </si>
  <si>
    <r>
      <t xml:space="preserve">Northill </t>
    </r>
    <r>
      <rPr>
        <b/>
        <sz val="11"/>
        <color indexed="8"/>
        <rFont val="Verdana"/>
        <family val="2"/>
      </rPr>
      <t xml:space="preserve">+ </t>
    </r>
    <r>
      <rPr>
        <sz val="11"/>
        <color indexed="8"/>
        <rFont val="Verdana"/>
        <family val="2"/>
      </rPr>
      <t>Ch</t>
    </r>
  </si>
  <si>
    <r>
      <t xml:space="preserve">Relic: pull-wind, 13 pins to pinwheel, </t>
    </r>
    <r>
      <rPr>
        <sz val="11"/>
        <color indexed="53"/>
        <rFont val="Verdana"/>
        <family val="0"/>
      </rPr>
      <t>?converted to anchor ?1-sec.pendulum,</t>
    </r>
  </si>
  <si>
    <r>
      <t>A.Weston</t>
    </r>
    <r>
      <rPr>
        <i/>
        <sz val="8"/>
        <color indexed="8"/>
        <rFont val="Verdana"/>
        <family val="0"/>
      </rPr>
      <t xml:space="preserve"> 'Reassessment of the Clocks of John Hilderson'</t>
    </r>
    <r>
      <rPr>
        <sz val="8"/>
        <color indexed="8"/>
        <rFont val="Verdana"/>
        <family val="2"/>
      </rPr>
      <t xml:space="preserve"> (AH 25/4 p.416-417)</t>
    </r>
  </si>
  <si>
    <r>
      <t xml:space="preserve">Salomon Coster          (refer </t>
    </r>
    <r>
      <rPr>
        <b/>
        <i/>
        <sz val="8"/>
        <color indexed="46"/>
        <rFont val="Verdana"/>
        <family val="0"/>
      </rPr>
      <t>RH</t>
    </r>
    <r>
      <rPr>
        <sz val="8"/>
        <color indexed="8"/>
        <rFont val="Verdana"/>
        <family val="2"/>
      </rPr>
      <t xml:space="preserve"> Pt.II:  Oosterwijck?)</t>
    </r>
  </si>
  <si>
    <r>
      <t xml:space="preserve">Aug. S.B.  </t>
    </r>
    <r>
      <rPr>
        <sz val="8"/>
        <color indexed="45"/>
        <rFont val="Verdana"/>
        <family val="0"/>
      </rPr>
      <t>(Samuel Berckmann  Augsburg)</t>
    </r>
    <r>
      <rPr>
        <sz val="8"/>
        <color indexed="10"/>
        <rFont val="Verdana"/>
        <family val="0"/>
      </rPr>
      <t xml:space="preserve"> in preparation</t>
    </r>
  </si>
  <si>
    <t>I1</t>
  </si>
  <si>
    <t>Timer (NL)</t>
  </si>
  <si>
    <t>/</t>
  </si>
  <si>
    <t>Jeremy Evans, 'THOMAS TOMPION at the Dial and Three Crowns', AHS 2006, p.65, [4], Unnumbered 30-Hour Posted-Frame.</t>
  </si>
  <si>
    <t xml:space="preserve">Vincenzio &amp; Domenico Balestri: after Galileo's description to VincenzIo </t>
  </si>
  <si>
    <t>I2</t>
  </si>
  <si>
    <t>1642/9</t>
  </si>
  <si>
    <t>Pend-Esc.</t>
  </si>
  <si>
    <t>minute-wheel</t>
  </si>
  <si>
    <t>reverse-wheel</t>
  </si>
  <si>
    <t>Ahasuerus Fromanteel [Dr Ward's "large pendulum" to the RS]</t>
  </si>
  <si>
    <t>n/k</t>
  </si>
  <si>
    <t>Turret Conv.</t>
  </si>
  <si>
    <t>AW [H No.3]</t>
  </si>
  <si>
    <t>Theodore Demire (DeMire)</t>
  </si>
  <si>
    <t>HMV, Vol.2, Part II, pp.810-811, nr. F2; Exhib.nr.36, "Octrooi op de tijd" Museum Boerhaave, Leiden, 1979</t>
  </si>
  <si>
    <t>HMV</t>
  </si>
  <si>
    <r>
      <t>ENGLAND - '</t>
    </r>
    <r>
      <rPr>
        <b/>
        <i/>
        <sz val="11"/>
        <color indexed="8"/>
        <rFont val="Verdana"/>
        <family val="0"/>
      </rPr>
      <t>Longcase Clock'</t>
    </r>
  </si>
  <si>
    <t>Tho.Grignon claim: 1642 R.Harris converts clock to pendulum (St.Pauls Covent Garden)</t>
  </si>
  <si>
    <t>MHS Oxf</t>
  </si>
  <si>
    <t>G1 first wheel</t>
  </si>
  <si>
    <t>P-inter</t>
  </si>
  <si>
    <t>W-inter</t>
  </si>
  <si>
    <r>
      <t>NO STOP, dovetail cap, arbor extend, dial pivots, furn.key</t>
    </r>
    <r>
      <rPr>
        <sz val="8"/>
        <rFont val="Verdana"/>
        <family val="0"/>
      </rPr>
      <t xml:space="preserve"> </t>
    </r>
    <r>
      <rPr>
        <sz val="8"/>
        <color indexed="53"/>
        <rFont val="Verdana"/>
        <family val="0"/>
      </rPr>
      <t xml:space="preserve">?Hands/CRing/Shield/Case? </t>
    </r>
  </si>
  <si>
    <r>
      <t xml:space="preserve">Clock </t>
    </r>
    <r>
      <rPr>
        <sz val="8"/>
        <color indexed="53"/>
        <rFont val="Verdana"/>
        <family val="0"/>
      </rPr>
      <t>+GS</t>
    </r>
  </si>
  <si>
    <t>Lantern</t>
  </si>
  <si>
    <r>
      <t xml:space="preserve">A.Weston, </t>
    </r>
    <r>
      <rPr>
        <i/>
        <sz val="11"/>
        <color indexed="8"/>
        <rFont val="Verdana"/>
        <family val="0"/>
      </rPr>
      <t>"A Reassessment of the Clocks of John Hilderson</t>
    </r>
    <r>
      <rPr>
        <sz val="11"/>
        <color indexed="8"/>
        <rFont val="Verdana"/>
        <family val="2"/>
      </rPr>
      <t>" (Antiquarian Horology, 25/4, p.416-417)</t>
    </r>
  </si>
  <si>
    <t>AW [H No.7]</t>
  </si>
  <si>
    <t>&lt;1660</t>
  </si>
  <si>
    <t>AF-shim-verge-pendulum, 3-decks,, 3hr GreatW, Hr+Qtr CW/Train, carillon/carousel,</t>
  </si>
  <si>
    <t>Curiosa 1, 2, 3.</t>
  </si>
  <si>
    <t>M-SF inventory 3557,  Report by Conservator Prof.Andrea Palmieri</t>
  </si>
  <si>
    <t>Ahasuerus Fromanteel - London</t>
  </si>
  <si>
    <r>
      <t xml:space="preserve">Christie's 20/11/1974, KP Report 25-07-2003,  </t>
    </r>
    <r>
      <rPr>
        <sz val="11"/>
        <color indexed="10"/>
        <rFont val="Verdana"/>
        <family val="0"/>
      </rPr>
      <t>(NB. A unique teel sshim in the verge-pendulum pivot)</t>
    </r>
  </si>
  <si>
    <r>
      <t xml:space="preserve">A.Weston, </t>
    </r>
    <r>
      <rPr>
        <i/>
        <sz val="11"/>
        <color indexed="8"/>
        <rFont val="Verdana"/>
        <family val="0"/>
      </rPr>
      <t>"A Reassessment of the Clocks of John Hilderson</t>
    </r>
    <r>
      <rPr>
        <sz val="11"/>
        <color indexed="8"/>
        <rFont val="Verdana"/>
        <family val="2"/>
      </rPr>
      <t>" (Antiquarian Horology, 25/4, p.410-412)</t>
    </r>
  </si>
  <si>
    <r>
      <t>Early anchor conversion with seconds, baluster pillars</t>
    </r>
    <r>
      <rPr>
        <b/>
        <sz val="11"/>
        <rFont val="Verdana"/>
        <family val="0"/>
      </rPr>
      <t xml:space="preserve"> L</t>
    </r>
    <r>
      <rPr>
        <sz val="11"/>
        <rFont val="Verdana"/>
        <family val="0"/>
      </rPr>
      <t xml:space="preserve"> 54mm Ø20mm </t>
    </r>
    <r>
      <rPr>
        <b/>
        <sz val="11"/>
        <rFont val="Verdana"/>
        <family val="0"/>
      </rPr>
      <t>Barrel</t>
    </r>
    <r>
      <rPr>
        <sz val="11"/>
        <rFont val="Verdana"/>
        <family val="0"/>
      </rPr>
      <t xml:space="preserve"> 16 groves</t>
    </r>
  </si>
  <si>
    <t>Isaac Thuret</t>
  </si>
  <si>
    <t>Clock Fusee</t>
  </si>
  <si>
    <t>M-ZC RP Dutch Pendulum Clocks, nr.87, pp.184/5</t>
  </si>
  <si>
    <t>NM</t>
  </si>
  <si>
    <t>Unpublished</t>
  </si>
  <si>
    <t>Bruce 3</t>
  </si>
  <si>
    <t>E</t>
  </si>
  <si>
    <t>G</t>
  </si>
  <si>
    <r>
      <t>Georg Braun  Augusta  (Augsburg)</t>
    </r>
    <r>
      <rPr>
        <sz val="8"/>
        <color indexed="10"/>
        <rFont val="Verdana"/>
        <family val="0"/>
      </rPr>
      <t xml:space="preserve"> in preparation</t>
    </r>
  </si>
  <si>
    <t>private</t>
  </si>
  <si>
    <t>private</t>
  </si>
  <si>
    <t>THOMAS TOMPION        Greenwich Nr.2  Wainscot Mounted Year Regulator</t>
  </si>
  <si>
    <t>NMM</t>
  </si>
  <si>
    <t>5=4</t>
  </si>
  <si>
    <t>n</t>
  </si>
  <si>
    <t>THOMAS TOMPION        Greenwich Nr.1  Wainscot Mounted Year Regulator</t>
  </si>
  <si>
    <t>Knop/Ring</t>
  </si>
  <si>
    <t>Pr.Leopold di medici</t>
  </si>
  <si>
    <t>Medici</t>
  </si>
  <si>
    <r>
      <t xml:space="preserve">                                                                                                               </t>
    </r>
    <r>
      <rPr>
        <b/>
        <sz val="11"/>
        <color indexed="60"/>
        <rFont val="Verdana"/>
        <family val="0"/>
      </rPr>
      <t xml:space="preserve"> </t>
    </r>
    <r>
      <rPr>
        <b/>
        <sz val="11"/>
        <color indexed="53"/>
        <rFont val="Verdana"/>
        <family val="0"/>
      </rPr>
      <t>Original matrix by Fred Kats, extended and redesigned by Keith Piggott ©</t>
    </r>
  </si>
  <si>
    <t>1661/2</t>
  </si>
  <si>
    <t>ringed</t>
  </si>
  <si>
    <t>half-Seconds' and  display, Weight driven</t>
  </si>
  <si>
    <t>Huygens "Horologium" 1658, Figure</t>
  </si>
  <si>
    <t>KP, "A Royal 'Haagseklok'", HF and HJ, BHI 2009</t>
  </si>
  <si>
    <t>Unpublished</t>
  </si>
  <si>
    <r>
      <t xml:space="preserve">Douw's Patent, Staats-Generaal judgement, describe </t>
    </r>
    <r>
      <rPr>
        <sz val="11"/>
        <color indexed="10"/>
        <rFont val="Verdana"/>
        <family val="0"/>
      </rPr>
      <t>spring-remontoir (with cross-beat)</t>
    </r>
  </si>
  <si>
    <r>
      <t>KP, "</t>
    </r>
    <r>
      <rPr>
        <i/>
        <sz val="11"/>
        <color indexed="8"/>
        <rFont val="Verdana"/>
        <family val="0"/>
      </rPr>
      <t>A Royal Haagseklok"</t>
    </r>
    <r>
      <rPr>
        <sz val="11"/>
        <color indexed="8"/>
        <rFont val="Verdana"/>
        <family val="2"/>
      </rPr>
      <t>, Part II, Appendix 4.</t>
    </r>
  </si>
  <si>
    <t>Johannes van CEULEN Hagae Hollandiae</t>
  </si>
  <si>
    <t>striking</t>
  </si>
  <si>
    <t>Mth</t>
  </si>
  <si>
    <t>turned</t>
  </si>
  <si>
    <t>w</t>
  </si>
  <si>
    <t>F3</t>
  </si>
  <si>
    <t>LC17</t>
  </si>
  <si>
    <t>F4</t>
  </si>
  <si>
    <t>DØcopy</t>
  </si>
  <si>
    <t>Barrel Length mm</t>
  </si>
  <si>
    <t>HMV [mc]</t>
  </si>
  <si>
    <r>
      <t xml:space="preserve">Salomon Coster </t>
    </r>
    <r>
      <rPr>
        <sz val="8"/>
        <color indexed="10"/>
        <rFont val="Verdana"/>
        <family val="0"/>
      </rPr>
      <t xml:space="preserve">  </t>
    </r>
    <r>
      <rPr>
        <sz val="8"/>
        <color indexed="48"/>
        <rFont val="Verdana"/>
        <family val="0"/>
      </rPr>
      <t>Patent 16 Jun.1657</t>
    </r>
  </si>
  <si>
    <t>fp</t>
  </si>
  <si>
    <t>Church</t>
  </si>
  <si>
    <t>Galileo Galilei as he described to Dutch Navy Board</t>
  </si>
  <si>
    <t>Davis Mell - Ahasuerus Fromanteel?    Carillon and Carousel</t>
  </si>
  <si>
    <t>D7</t>
  </si>
  <si>
    <t>D8</t>
  </si>
  <si>
    <r>
      <t xml:space="preserve">Lot 94, Christie's Amst., July 1998, Prof.Dr.Koolen Coll., alarm removed, </t>
    </r>
    <r>
      <rPr>
        <sz val="11"/>
        <color indexed="53"/>
        <rFont val="Verdana"/>
        <family val="0"/>
      </rPr>
      <t>?his case</t>
    </r>
    <r>
      <rPr>
        <sz val="11"/>
        <rFont val="Verdana"/>
        <family val="0"/>
      </rPr>
      <t>,</t>
    </r>
  </si>
  <si>
    <t>Johannes van CEULEN Hagae Hollandiae</t>
  </si>
  <si>
    <t>DDP-EEC pp.75-77, Pl.89-91</t>
  </si>
  <si>
    <t xml:space="preserve">       ditto</t>
  </si>
  <si>
    <t>1664?</t>
  </si>
  <si>
    <t>Kassel</t>
  </si>
  <si>
    <t>turned</t>
  </si>
  <si>
    <t>pull-wind, anchor esc., 2-sec.pendulum,</t>
  </si>
  <si>
    <t>cf. Zeeman Op.Cit., pp.200-201</t>
  </si>
  <si>
    <t>n</t>
  </si>
  <si>
    <r>
      <t xml:space="preserve">Galileo Galilei published Pendulum, </t>
    </r>
    <r>
      <rPr>
        <b/>
        <i/>
        <sz val="11"/>
        <color indexed="12"/>
        <rFont val="Verdana"/>
        <family val="0"/>
      </rPr>
      <t>Discorsi</t>
    </r>
    <r>
      <rPr>
        <i/>
        <sz val="11"/>
        <color indexed="12"/>
        <rFont val="Verdana"/>
        <family val="0"/>
      </rPr>
      <t>@</t>
    </r>
    <r>
      <rPr>
        <sz val="11"/>
        <color indexed="12"/>
        <rFont val="Verdana"/>
        <family val="2"/>
      </rPr>
      <t>Elsevier.NL</t>
    </r>
  </si>
  <si>
    <t>Free Pend.</t>
  </si>
  <si>
    <t>/</t>
  </si>
  <si>
    <r>
      <t>FRANCE - '</t>
    </r>
    <r>
      <rPr>
        <b/>
        <i/>
        <sz val="11"/>
        <color indexed="8"/>
        <rFont val="Verdana"/>
        <family val="0"/>
      </rPr>
      <t>Regulateur du Parquet'</t>
    </r>
  </si>
  <si>
    <t>Isaac Thuret</t>
  </si>
  <si>
    <t>TP</t>
  </si>
  <si>
    <t>Jacques Hory Paris</t>
  </si>
  <si>
    <t>HMV Vol.2., p.2, p.790.791  HL-16,pp.44-45</t>
  </si>
  <si>
    <t>Galileo Galilei as he described to Dutch Navy Board</t>
  </si>
  <si>
    <r>
      <t xml:space="preserve">1661 Verge </t>
    </r>
    <r>
      <rPr>
        <sz val="11"/>
        <color indexed="45"/>
        <rFont val="Verdana"/>
        <family val="0"/>
      </rPr>
      <t>1-sec</t>
    </r>
    <r>
      <rPr>
        <sz val="11"/>
        <rFont val="Verdana"/>
        <family val="0"/>
      </rPr>
      <t xml:space="preserve"> B&amp;SMP; 1664 Pendulum X-beat; 1670 Anchor,</t>
    </r>
    <r>
      <rPr>
        <sz val="11"/>
        <color indexed="53"/>
        <rFont val="Verdana"/>
        <family val="0"/>
      </rPr>
      <t xml:space="preserve"> ?Dial ?Equations ?Tides</t>
    </r>
  </si>
  <si>
    <t>KP</t>
  </si>
  <si>
    <t>Date-wheel</t>
  </si>
  <si>
    <t>DATE</t>
  </si>
  <si>
    <t>John Hilderson In Chesell Street Londini fecit  [Weston H-No.3: Engr.B]</t>
  </si>
  <si>
    <t>Richard Harris London, his reputed pendulum conversion circa 1641/2</t>
  </si>
  <si>
    <t>Campani says Treffler completed Galileo's pendulum-clock in 1656.</t>
  </si>
  <si>
    <t>D9</t>
  </si>
  <si>
    <t>KP</t>
  </si>
  <si>
    <t>TP_Alarum</t>
  </si>
  <si>
    <t>Clock</t>
  </si>
  <si>
    <t>Fusee</t>
  </si>
  <si>
    <t>private</t>
  </si>
  <si>
    <t>Clock</t>
  </si>
  <si>
    <t>H No.1</t>
  </si>
  <si>
    <t xml:space="preserve"> </t>
  </si>
  <si>
    <t>H.No.3</t>
  </si>
  <si>
    <t>1660/63</t>
  </si>
  <si>
    <t>Lantern 1/4S</t>
  </si>
  <si>
    <r>
      <t xml:space="preserve">Reid T, </t>
    </r>
    <r>
      <rPr>
        <b/>
        <i/>
        <sz val="11"/>
        <color indexed="8"/>
        <rFont val="Verdana"/>
        <family val="0"/>
      </rPr>
      <t>Treatise on Clock &amp; Watchmaking</t>
    </r>
    <r>
      <rPr>
        <sz val="11"/>
        <color indexed="8"/>
        <rFont val="Verdana"/>
        <family val="2"/>
      </rPr>
      <t xml:space="preserve"> p.179. Robertson JD, </t>
    </r>
    <r>
      <rPr>
        <b/>
        <i/>
        <sz val="11"/>
        <color indexed="8"/>
        <rFont val="Verdana"/>
        <family val="0"/>
      </rPr>
      <t>The Evolution of Clockwork</t>
    </r>
    <r>
      <rPr>
        <sz val="11"/>
        <color indexed="8"/>
        <rFont val="Verdana"/>
        <family val="2"/>
      </rPr>
      <t xml:space="preserve">  p.119</t>
    </r>
  </si>
  <si>
    <t>RS History, Spratt/Hollar 1667-Bruce Longitude clock</t>
  </si>
  <si>
    <t>box</t>
  </si>
  <si>
    <t>Contrate-wheel</t>
  </si>
  <si>
    <t>box</t>
  </si>
  <si>
    <t>M-BL</t>
  </si>
  <si>
    <t>Nicolas Hanet Paris</t>
  </si>
  <si>
    <t>4 Rd</t>
  </si>
  <si>
    <t>HMV</t>
  </si>
  <si>
    <r>
      <t xml:space="preserve">Suspended </t>
    </r>
    <r>
      <rPr>
        <sz val="8"/>
        <color indexed="10"/>
        <rFont val="Verdana"/>
        <family val="0"/>
      </rPr>
      <t>seconds'</t>
    </r>
    <r>
      <rPr>
        <sz val="8"/>
        <color indexed="48"/>
        <rFont val="Verdana"/>
        <family val="0"/>
      </rPr>
      <t xml:space="preserve"> pendulum, </t>
    </r>
    <r>
      <rPr>
        <sz val="8"/>
        <color indexed="10"/>
        <rFont val="Verdana"/>
        <family val="0"/>
      </rPr>
      <t>seconds'</t>
    </r>
    <r>
      <rPr>
        <sz val="8"/>
        <color indexed="48"/>
        <rFont val="Verdana"/>
        <family val="0"/>
      </rPr>
      <t xml:space="preserve"> dial, horizontal verge, </t>
    </r>
    <r>
      <rPr>
        <sz val="8"/>
        <color indexed="10"/>
        <rFont val="Verdana"/>
        <family val="0"/>
      </rPr>
      <t>cheeks</t>
    </r>
    <r>
      <rPr>
        <sz val="8"/>
        <color indexed="48"/>
        <rFont val="Verdana"/>
        <family val="0"/>
      </rPr>
      <t>; on Weight.</t>
    </r>
  </si>
  <si>
    <t>Pr.Leopold di medici (report of Vincenzio Viviani,  20 Aug.1659)</t>
  </si>
  <si>
    <t>round</t>
  </si>
  <si>
    <t>Pieter Visbagh</t>
  </si>
  <si>
    <t>Stopwork position</t>
  </si>
  <si>
    <t>4 Sq</t>
  </si>
  <si>
    <t>4 Hx</t>
  </si>
  <si>
    <t>6 Sq</t>
  </si>
  <si>
    <t>box</t>
  </si>
  <si>
    <t>round</t>
  </si>
  <si>
    <t>MemoCosterD5</t>
  </si>
  <si>
    <t>private</t>
  </si>
  <si>
    <t>bf</t>
  </si>
  <si>
    <t>R.Soc.</t>
  </si>
  <si>
    <t>1661/2</t>
  </si>
  <si>
    <t>Large TP</t>
  </si>
  <si>
    <t>round</t>
  </si>
  <si>
    <r>
      <t xml:space="preserve">Seconds' dial, </t>
    </r>
    <r>
      <rPr>
        <sz val="8"/>
        <color indexed="8"/>
        <rFont val="Verdana"/>
        <family val="2"/>
      </rPr>
      <t>escapement and pendulum follows Huygens DØ,</t>
    </r>
    <r>
      <rPr>
        <i/>
        <sz val="8"/>
        <color indexed="8"/>
        <rFont val="Verdana"/>
        <family val="0"/>
      </rPr>
      <t xml:space="preserve"> spring-drive.</t>
    </r>
  </si>
  <si>
    <r>
      <t>Lined b/plate,</t>
    </r>
    <r>
      <rPr>
        <sz val="8"/>
        <rFont val="Verdana"/>
        <family val="0"/>
      </rPr>
      <t xml:space="preserve"> signed, Silver Crest on dial - </t>
    </r>
    <r>
      <rPr>
        <b/>
        <i/>
        <sz val="8"/>
        <rFont val="Verdana"/>
        <family val="0"/>
      </rPr>
      <t>Lieberge</t>
    </r>
    <r>
      <rPr>
        <sz val="8"/>
        <rFont val="Verdana"/>
        <family val="0"/>
      </rPr>
      <t xml:space="preserve"> family crest on dialplate.</t>
    </r>
  </si>
  <si>
    <t>Samuel Hayle Londini Fecit</t>
  </si>
  <si>
    <t>balusterR</t>
  </si>
  <si>
    <t>(chronology of publication)</t>
  </si>
  <si>
    <t>split-frontplate, roller-cage verge suspension, B&amp;S-MP, original-case,</t>
  </si>
  <si>
    <t>KP 2007 examined without dismantling; see Matthew Read - (AHS)</t>
  </si>
  <si>
    <r>
      <t>Jo' Hevelius,  '</t>
    </r>
    <r>
      <rPr>
        <i/>
        <sz val="8"/>
        <color indexed="12"/>
        <rFont val="Verdana"/>
        <family val="0"/>
      </rPr>
      <t>Machinae Coelestis</t>
    </r>
    <r>
      <rPr>
        <sz val="8"/>
        <color indexed="12"/>
        <rFont val="Verdana"/>
        <family val="2"/>
      </rPr>
      <t>', Ch.XVII, pp.360-372 (Danzig 1673)</t>
    </r>
  </si>
  <si>
    <t>Seconds' pendulum and display,  Weight driven.</t>
  </si>
  <si>
    <t>TP</t>
  </si>
  <si>
    <t>Fusee</t>
  </si>
  <si>
    <t>Dial edge perforated, Escapement in a subsidiary plate 4 pillars, dead-beat Tompion's</t>
  </si>
  <si>
    <t>Campanis' with faulty cross-beat acidentally and independently discovered pendulum.</t>
  </si>
  <si>
    <t>RS gift by Bishop of Exeter Dr.Seth Ward commemorating Lawrence Rooke (d.26-6-1661)</t>
  </si>
  <si>
    <t>nn</t>
  </si>
  <si>
    <t>bp</t>
  </si>
  <si>
    <t>bf</t>
  </si>
  <si>
    <t>bp</t>
  </si>
  <si>
    <t>Ahasuerus Fromanteel - London</t>
  </si>
  <si>
    <t>hole in bp, vertical hammer, bell superior</t>
  </si>
  <si>
    <t xml:space="preserve">HMV Vol.2., p.2, p.               </t>
  </si>
  <si>
    <t>PENDULUM</t>
  </si>
  <si>
    <t>W mm - Plates</t>
  </si>
  <si>
    <t>distance mm</t>
  </si>
  <si>
    <t>HMV</t>
  </si>
  <si>
    <r>
      <t>Salmon Coster</t>
    </r>
    <r>
      <rPr>
        <sz val="11"/>
        <color indexed="48"/>
        <rFont val="Verdana"/>
        <family val="0"/>
      </rPr>
      <t xml:space="preserve"> Huygens 'OP' Regulator</t>
    </r>
  </si>
  <si>
    <t>Severijn Oosterwijck</t>
  </si>
  <si>
    <t>private</t>
  </si>
  <si>
    <t>Ø</t>
  </si>
  <si>
    <t>compound pendulum &gt;1661, ?Brouncker inscription 1663</t>
  </si>
  <si>
    <t>w</t>
  </si>
  <si>
    <t>John Hilderson In Chezel Streete Londini fecit [Weston H-No.8: Engr.B]</t>
  </si>
  <si>
    <t>H.No.8</t>
  </si>
  <si>
    <t>TP Weight</t>
  </si>
  <si>
    <t>baluster</t>
  </si>
  <si>
    <t>AW [H No.8]</t>
  </si>
  <si>
    <t>fp</t>
  </si>
  <si>
    <t>n</t>
  </si>
  <si>
    <r>
      <t>Skeleton signature</t>
    </r>
    <r>
      <rPr>
        <sz val="8"/>
        <color indexed="10"/>
        <rFont val="Verdana"/>
        <family val="0"/>
      </rPr>
      <t xml:space="preserve"> </t>
    </r>
    <r>
      <rPr>
        <sz val="8"/>
        <rFont val="Verdana"/>
        <family val="0"/>
      </rPr>
      <t>"</t>
    </r>
    <r>
      <rPr>
        <i/>
        <sz val="8"/>
        <rFont val="Verdana"/>
        <family val="0"/>
      </rPr>
      <t>Pieter Visbagh Hagae</t>
    </r>
    <r>
      <rPr>
        <sz val="8"/>
        <rFont val="Verdana"/>
        <family val="0"/>
      </rPr>
      <t>"l,</t>
    </r>
    <r>
      <rPr>
        <sz val="8"/>
        <color indexed="10"/>
        <rFont val="Verdana"/>
        <family val="0"/>
      </rPr>
      <t xml:space="preserve"> </t>
    </r>
    <r>
      <rPr>
        <sz val="8"/>
        <rFont val="Verdana"/>
        <family val="0"/>
      </rPr>
      <t>no stop-work</t>
    </r>
    <r>
      <rPr>
        <sz val="8"/>
        <color indexed="10"/>
        <rFont val="Verdana"/>
        <family val="0"/>
      </rPr>
      <t xml:space="preserve">, </t>
    </r>
    <r>
      <rPr>
        <sz val="8"/>
        <rFont val="Verdana"/>
        <family val="0"/>
      </rPr>
      <t>3-spoke escape, potence block, ratchet (fb)</t>
    </r>
  </si>
  <si>
    <t>fb</t>
  </si>
  <si>
    <t>RP</t>
  </si>
  <si>
    <t>RP</t>
  </si>
  <si>
    <t>RP</t>
  </si>
  <si>
    <t>BvL-988</t>
  </si>
  <si>
    <t>Huygens Legacy, nr.11, pp.34,35    Archief Melgert Spaander #200428</t>
  </si>
  <si>
    <t>M-CC</t>
  </si>
  <si>
    <t>M-SF</t>
  </si>
  <si>
    <t>BM</t>
  </si>
  <si>
    <t>HMV</t>
  </si>
  <si>
    <t>n</t>
  </si>
  <si>
    <t>Clock+</t>
  </si>
  <si>
    <t>M-Beyer</t>
  </si>
  <si>
    <t>TP</t>
  </si>
  <si>
    <t>private</t>
  </si>
  <si>
    <r>
      <t>T.Birch,"</t>
    </r>
    <r>
      <rPr>
        <i/>
        <sz val="8"/>
        <rFont val="Verdana"/>
        <family val="0"/>
      </rPr>
      <t>History of the RS" p.98. Minutes of RS (1756)</t>
    </r>
    <r>
      <rPr>
        <sz val="8"/>
        <rFont val="Verdana"/>
        <family val="0"/>
      </rPr>
      <t>. W.Dereham, p.95 ('</t>
    </r>
    <r>
      <rPr>
        <i/>
        <sz val="8"/>
        <rFont val="Verdana"/>
        <family val="0"/>
      </rPr>
      <t>The Artificial Clockmaker'</t>
    </r>
    <r>
      <rPr>
        <sz val="8"/>
        <rFont val="Verdana"/>
        <family val="0"/>
      </rPr>
      <t>, 1696)</t>
    </r>
  </si>
  <si>
    <t>RP: BvL-985</t>
  </si>
  <si>
    <t>HMV</t>
  </si>
  <si>
    <t>East school -Dial engraved, half-columns, 2 going-barrels, no fusees, broken-pediment</t>
  </si>
  <si>
    <t>Bruce 2</t>
  </si>
  <si>
    <t>Bruce 1</t>
  </si>
  <si>
    <t>Bruce 4</t>
  </si>
  <si>
    <t>I1</t>
  </si>
  <si>
    <t>I2</t>
  </si>
  <si>
    <t>I3</t>
  </si>
  <si>
    <t>NT_Lyme</t>
  </si>
  <si>
    <r>
      <t xml:space="preserve">R.Plomp. </t>
    </r>
    <r>
      <rPr>
        <i/>
        <sz val="8"/>
        <color indexed="8"/>
        <rFont val="Verdana"/>
        <family val="0"/>
      </rPr>
      <t>'Early French Pendulum Clocks',</t>
    </r>
    <r>
      <rPr>
        <sz val="8"/>
        <color indexed="8"/>
        <rFont val="Verdana"/>
        <family val="2"/>
      </rPr>
      <t xml:space="preserve"> pp.24 and 28.</t>
    </r>
  </si>
  <si>
    <t>Owner</t>
  </si>
  <si>
    <t>Not fitted</t>
  </si>
  <si>
    <t>baluster</t>
  </si>
  <si>
    <t>associated</t>
  </si>
  <si>
    <t>Campani</t>
  </si>
  <si>
    <t>Antonius Hoevenaer, Fecit Leydae</t>
  </si>
  <si>
    <t>M-ZC</t>
  </si>
  <si>
    <t>striking</t>
  </si>
  <si>
    <t>turned</t>
  </si>
  <si>
    <r>
      <t xml:space="preserve">Galileo invented </t>
    </r>
    <r>
      <rPr>
        <i/>
        <sz val="11"/>
        <color indexed="10"/>
        <rFont val="Verdana"/>
        <family val="0"/>
      </rPr>
      <t>saw-and-pin-wheel</t>
    </r>
    <r>
      <rPr>
        <sz val="11"/>
        <color indexed="10"/>
        <rFont val="Verdana"/>
        <family val="0"/>
      </rPr>
      <t xml:space="preserve"> detent escapement, </t>
    </r>
    <r>
      <rPr>
        <sz val="11"/>
        <rFont val="Verdana"/>
        <family val="0"/>
      </rPr>
      <t>made by Viviani for Vincenzo</t>
    </r>
  </si>
  <si>
    <r>
      <t>RH</t>
    </r>
    <r>
      <rPr>
        <sz val="8"/>
        <color indexed="46"/>
        <rFont val="Verdana"/>
        <family val="0"/>
      </rPr>
      <t xml:space="preserve"> </t>
    </r>
    <r>
      <rPr>
        <b/>
        <sz val="8"/>
        <color indexed="46"/>
        <rFont val="Verdana"/>
        <family val="0"/>
      </rPr>
      <t>layout</t>
    </r>
    <r>
      <rPr>
        <sz val="8"/>
        <color indexed="46"/>
        <rFont val="Verdana"/>
        <family val="0"/>
      </rPr>
      <t>,</t>
    </r>
    <r>
      <rPr>
        <sz val="8"/>
        <color indexed="10"/>
        <rFont val="Verdana"/>
        <family val="0"/>
      </rPr>
      <t xml:space="preserve"> tortoiseshell,</t>
    </r>
    <r>
      <rPr>
        <sz val="8"/>
        <color indexed="8"/>
        <rFont val="Verdana"/>
        <family val="2"/>
      </rPr>
      <t xml:space="preserve"> alarum on movement removed, </t>
    </r>
    <r>
      <rPr>
        <sz val="8"/>
        <color indexed="10"/>
        <rFont val="Verdana"/>
        <family val="0"/>
      </rPr>
      <t>SP-12</t>
    </r>
    <r>
      <rPr>
        <sz val="8"/>
        <color indexed="8"/>
        <rFont val="Verdana"/>
        <family val="2"/>
      </rPr>
      <t>s  5-leaf Fly (DrKvGrimbergen)?</t>
    </r>
  </si>
  <si>
    <t>Knife-edge suspension</t>
  </si>
  <si>
    <r>
      <t xml:space="preserve">Giuseppe Campani </t>
    </r>
    <r>
      <rPr>
        <b/>
        <i/>
        <sz val="8"/>
        <color indexed="8"/>
        <rFont val="Verdana"/>
        <family val="0"/>
      </rPr>
      <t xml:space="preserve">'Discorsi p.LX, </t>
    </r>
    <r>
      <rPr>
        <sz val="8"/>
        <color indexed="8"/>
        <rFont val="Verdana"/>
        <family val="2"/>
      </rPr>
      <t>(1660)</t>
    </r>
    <r>
      <rPr>
        <b/>
        <i/>
        <sz val="8"/>
        <color indexed="8"/>
        <rFont val="Verdana"/>
        <family val="0"/>
      </rPr>
      <t xml:space="preserve">, </t>
    </r>
    <r>
      <rPr>
        <sz val="8"/>
        <color indexed="8"/>
        <rFont val="Verdana"/>
        <family val="2"/>
      </rPr>
      <t>editor Silvio Bedini</t>
    </r>
  </si>
  <si>
    <r>
      <t xml:space="preserve">Sev. Oosterwijck  </t>
    </r>
    <r>
      <rPr>
        <sz val="8"/>
        <color indexed="48"/>
        <rFont val="Verdana"/>
        <family val="0"/>
      </rPr>
      <t>3rd</t>
    </r>
    <r>
      <rPr>
        <sz val="8"/>
        <color indexed="8"/>
        <rFont val="Verdana"/>
        <family val="2"/>
      </rPr>
      <t xml:space="preserve"> </t>
    </r>
    <r>
      <rPr>
        <sz val="8"/>
        <color indexed="10"/>
        <rFont val="Verdana"/>
        <family val="0"/>
      </rPr>
      <t xml:space="preserve">Bruce Longitude  </t>
    </r>
    <r>
      <rPr>
        <sz val="8"/>
        <color indexed="48"/>
        <rFont val="Verdana"/>
        <family val="0"/>
      </rPr>
      <t>[cf. Hilderson]</t>
    </r>
  </si>
  <si>
    <t>Clock-H</t>
  </si>
  <si>
    <r>
      <t>Weston, "</t>
    </r>
    <r>
      <rPr>
        <i/>
        <sz val="8"/>
        <color indexed="8"/>
        <rFont val="Verdana"/>
        <family val="0"/>
      </rPr>
      <t>A reassessment of the Clocks of John Hilderson</t>
    </r>
    <r>
      <rPr>
        <sz val="8"/>
        <color indexed="8"/>
        <rFont val="Verdana"/>
        <family val="2"/>
      </rPr>
      <t>',  AH 24/4</t>
    </r>
  </si>
  <si>
    <t>East school -Dial engraved, NB.Dutch strike on 2 bells,</t>
  </si>
  <si>
    <t>box</t>
  </si>
  <si>
    <t>square</t>
  </si>
  <si>
    <r>
      <t>Cartouche'327'</t>
    </r>
    <r>
      <rPr>
        <sz val="8"/>
        <color indexed="8"/>
        <rFont val="Verdana"/>
        <family val="2"/>
      </rPr>
      <t xml:space="preserve">: Cf. Science Museum; Cf. </t>
    </r>
    <r>
      <rPr>
        <b/>
        <i/>
        <sz val="8"/>
        <color indexed="46"/>
        <rFont val="Verdana"/>
        <family val="0"/>
      </rPr>
      <t>'Pendules'</t>
    </r>
    <r>
      <rPr>
        <sz val="8"/>
        <color indexed="8"/>
        <rFont val="Verdana"/>
        <family val="2"/>
      </rPr>
      <t xml:space="preserve"> p.31 f.31.' Motion Pinion </t>
    </r>
    <r>
      <rPr>
        <sz val="8"/>
        <color indexed="10"/>
        <rFont val="Verdana"/>
        <family val="0"/>
      </rPr>
      <t>5/60</t>
    </r>
  </si>
  <si>
    <r>
      <t xml:space="preserve">J Bernard van Stryp </t>
    </r>
    <r>
      <rPr>
        <sz val="8"/>
        <color indexed="10"/>
        <rFont val="Verdana"/>
        <family val="0"/>
      </rPr>
      <t xml:space="preserve"> (Antwerp)</t>
    </r>
  </si>
  <si>
    <t>Unpublished- BvL 'goedkeuring' (A v/d W)</t>
  </si>
  <si>
    <t>KP Archives 1983</t>
  </si>
  <si>
    <t xml:space="preserve"> </t>
  </si>
  <si>
    <t>HMV</t>
  </si>
  <si>
    <r>
      <t xml:space="preserve">Suspended </t>
    </r>
    <r>
      <rPr>
        <sz val="8"/>
        <color indexed="10"/>
        <rFont val="Verdana"/>
        <family val="0"/>
      </rPr>
      <t>half-seconds'</t>
    </r>
    <r>
      <rPr>
        <sz val="8"/>
        <color indexed="48"/>
        <rFont val="Verdana"/>
        <family val="0"/>
      </rPr>
      <t xml:space="preserve"> pendulum, seconds' dial, '</t>
    </r>
    <r>
      <rPr>
        <sz val="8"/>
        <color indexed="10"/>
        <rFont val="Verdana"/>
        <family val="0"/>
      </rPr>
      <t>OP-gear</t>
    </r>
    <r>
      <rPr>
        <sz val="8"/>
        <color indexed="48"/>
        <rFont val="Verdana"/>
        <family val="0"/>
      </rPr>
      <t xml:space="preserve">', </t>
    </r>
    <r>
      <rPr>
        <sz val="8"/>
        <color indexed="10"/>
        <rFont val="Verdana"/>
        <family val="0"/>
      </rPr>
      <t>no cheeks</t>
    </r>
    <r>
      <rPr>
        <sz val="8"/>
        <color indexed="48"/>
        <rFont val="Verdana"/>
        <family val="0"/>
      </rPr>
      <t>; on Weight</t>
    </r>
  </si>
  <si>
    <t>MemoCosterD3</t>
  </si>
  <si>
    <t>HL-04 MS#200428</t>
  </si>
  <si>
    <t>F.Gilbert Angers</t>
  </si>
  <si>
    <t>n</t>
  </si>
  <si>
    <t>4 Rd</t>
  </si>
  <si>
    <t>MemoCosterD8</t>
  </si>
  <si>
    <t>Clock+Al</t>
  </si>
  <si>
    <t>Clock-H+1</t>
  </si>
  <si>
    <t>Lloyd, Old Clocks,Pl.15c, p.73</t>
  </si>
  <si>
    <t>N/K</t>
  </si>
  <si>
    <t>Lloyd, Weston H.No.1</t>
  </si>
  <si>
    <t>H.No.6</t>
  </si>
  <si>
    <t>H.No.9</t>
  </si>
  <si>
    <t>Christiaen Reijnaert Leiden</t>
  </si>
  <si>
    <t>Huygens' Legacy, nr.14, pp.40,41 {cited as F1}</t>
  </si>
  <si>
    <t>Bishop of Exeter's pendulum to Royal Society to commemorate Lawrence Rooke d.1661</t>
  </si>
  <si>
    <t>Johannes Hevelius, Danzig</t>
  </si>
  <si>
    <t>in preparation</t>
  </si>
  <si>
    <t>Arch</t>
  </si>
  <si>
    <r>
      <t xml:space="preserve">Relic, strike lost, </t>
    </r>
    <r>
      <rPr>
        <sz val="8"/>
        <color indexed="10"/>
        <rFont val="Verdana"/>
        <family val="0"/>
      </rPr>
      <t>arbor pinion report/stop</t>
    </r>
    <r>
      <rPr>
        <sz val="8"/>
        <color indexed="8"/>
        <rFont val="Verdana"/>
        <family val="2"/>
      </rPr>
      <t xml:space="preserve">, </t>
    </r>
    <r>
      <rPr>
        <sz val="8"/>
        <color indexed="10"/>
        <rFont val="Verdana"/>
        <family val="0"/>
      </rPr>
      <t>ratchet dbl.clicks</t>
    </r>
    <r>
      <rPr>
        <sz val="8"/>
        <color indexed="8"/>
        <rFont val="Verdana"/>
        <family val="2"/>
      </rPr>
      <t>, rear dial?</t>
    </r>
  </si>
  <si>
    <r>
      <t xml:space="preserve">Salomon Coster          (refer </t>
    </r>
    <r>
      <rPr>
        <b/>
        <i/>
        <sz val="8"/>
        <color indexed="46"/>
        <rFont val="Verdana"/>
        <family val="0"/>
      </rPr>
      <t>RH</t>
    </r>
    <r>
      <rPr>
        <sz val="8"/>
        <color indexed="8"/>
        <rFont val="Verdana"/>
        <family val="2"/>
      </rPr>
      <t xml:space="preserve"> Pt.II:  Oosterwijck?)</t>
    </r>
  </si>
  <si>
    <t>Giuseppe Campani</t>
  </si>
  <si>
    <t>Timepiece</t>
  </si>
  <si>
    <t>G.H.Baillie, Historical Bibliography</t>
  </si>
  <si>
    <t>DDP</t>
  </si>
  <si>
    <t>D6</t>
  </si>
  <si>
    <t>D3</t>
  </si>
  <si>
    <t>Huygens' Legacy,nr.15, pp42,43</t>
  </si>
  <si>
    <t>D4</t>
  </si>
  <si>
    <t>D5</t>
  </si>
  <si>
    <t>PP5b</t>
  </si>
  <si>
    <t>H.No.2</t>
  </si>
  <si>
    <t>TP  Weight</t>
  </si>
  <si>
    <t>Simon Douw</t>
  </si>
  <si>
    <t>H.No.10</t>
  </si>
  <si>
    <t>n</t>
  </si>
  <si>
    <t>D16</t>
  </si>
  <si>
    <t>D17</t>
  </si>
  <si>
    <t>T mm Thickness</t>
  </si>
  <si>
    <t>?</t>
  </si>
  <si>
    <t>Escape-pinion</t>
  </si>
  <si>
    <t>M-ZC RP Dutch Pendulum Clocks, nr.38, p.120</t>
  </si>
  <si>
    <t>M-BL RP Dutch Pendulum Clocks, nr.34, pp.114/5</t>
  </si>
  <si>
    <t>private</t>
  </si>
  <si>
    <t>HMV  RP Dutch Pendulum Clocks, nr.35, pp.116/7</t>
  </si>
  <si>
    <r>
      <t>HMV Vol.1., Pt.2, Chapt.2,</t>
    </r>
    <r>
      <rPr>
        <b/>
        <i/>
        <sz val="8"/>
        <color indexed="8"/>
        <rFont val="Verdana"/>
        <family val="0"/>
      </rPr>
      <t xml:space="preserve"> 'LC17'</t>
    </r>
    <r>
      <rPr>
        <sz val="8"/>
        <color indexed="8"/>
        <rFont val="Verdana"/>
        <family val="2"/>
      </rPr>
      <t>,  pp.294-295</t>
    </r>
  </si>
  <si>
    <t>HMV</t>
  </si>
  <si>
    <t>D18</t>
  </si>
  <si>
    <t>D19</t>
  </si>
  <si>
    <t>D2</t>
  </si>
  <si>
    <t>D13</t>
  </si>
  <si>
    <t>LC16</t>
  </si>
  <si>
    <t>square</t>
  </si>
  <si>
    <t xml:space="preserve"> 4-spoke, bp ratchet 'Hollandiae', case improved</t>
  </si>
  <si>
    <t>1st</t>
  </si>
  <si>
    <t>WP-01</t>
  </si>
  <si>
    <t>Ahasuerus Fromanteel</t>
  </si>
  <si>
    <t>THOMAS TOMPION</t>
  </si>
  <si>
    <t>1675/6</t>
  </si>
  <si>
    <t xml:space="preserve"> N</t>
  </si>
  <si>
    <t>TP  Spring?</t>
  </si>
  <si>
    <r>
      <t>Seconds dial?</t>
    </r>
    <r>
      <rPr>
        <sz val="8"/>
        <rFont val="Verdana"/>
        <family val="0"/>
      </rPr>
      <t xml:space="preserve"> </t>
    </r>
    <r>
      <rPr>
        <sz val="8"/>
        <color indexed="45"/>
        <rFont val="Verdana"/>
        <family val="0"/>
      </rPr>
      <t xml:space="preserve">Train copied by Treffler? </t>
    </r>
    <r>
      <rPr>
        <sz val="8"/>
        <rFont val="Verdana"/>
        <family val="0"/>
      </rPr>
      <t>Profiled frame [cf. characteristic P2]</t>
    </r>
  </si>
  <si>
    <t>M-BL RP Dutch Pendulum Clocks, nr.86, pp.182/3</t>
  </si>
  <si>
    <r>
      <t>RP;</t>
    </r>
    <r>
      <rPr>
        <sz val="8"/>
        <rFont val="Verdana"/>
        <family val="0"/>
      </rPr>
      <t xml:space="preserve"> BvL-981</t>
    </r>
  </si>
  <si>
    <t>private</t>
  </si>
  <si>
    <t>round</t>
  </si>
  <si>
    <t>4 ?</t>
  </si>
  <si>
    <t>Night Clock</t>
  </si>
  <si>
    <t>HMV</t>
  </si>
  <si>
    <t>arch</t>
  </si>
  <si>
    <t>round</t>
  </si>
  <si>
    <t>Clock-H</t>
  </si>
  <si>
    <t>TP-Alarm</t>
  </si>
  <si>
    <t>HL-04</t>
  </si>
  <si>
    <t>?box</t>
  </si>
  <si>
    <t>Alarum on d/plate with horizontal bell, no dial hole, Dolphin Cartouche engraved</t>
  </si>
  <si>
    <t>MemoOosterwijckD9</t>
  </si>
  <si>
    <t>BoomTime</t>
  </si>
  <si>
    <t>M-ZS</t>
  </si>
  <si>
    <t>Huygens "Horologium" 1658, Figure</t>
  </si>
  <si>
    <t>AW [H No.5]</t>
  </si>
  <si>
    <t>AW [H No.6</t>
  </si>
  <si>
    <t>AW [H No.9]</t>
  </si>
  <si>
    <t>AW [H No.10]</t>
  </si>
  <si>
    <t>box*</t>
  </si>
  <si>
    <t>Pin-wheel</t>
  </si>
  <si>
    <t>Edward East</t>
  </si>
  <si>
    <r>
      <t>dated 1657,</t>
    </r>
    <r>
      <rPr>
        <sz val="8"/>
        <color indexed="10"/>
        <rFont val="Verdana"/>
        <family val="0"/>
      </rPr>
      <t xml:space="preserve"> fixed </t>
    </r>
    <r>
      <rPr>
        <sz val="8"/>
        <color indexed="8"/>
        <rFont val="Verdana"/>
        <family val="2"/>
      </rPr>
      <t>dial, rear door, special key</t>
    </r>
  </si>
  <si>
    <t>4th</t>
  </si>
  <si>
    <r>
      <t>HMV Vol.1., Pt.2, Chapt.2,</t>
    </r>
    <r>
      <rPr>
        <b/>
        <i/>
        <sz val="8"/>
        <color indexed="8"/>
        <rFont val="Verdana"/>
        <family val="0"/>
      </rPr>
      <t xml:space="preserve"> 'LC16'</t>
    </r>
    <r>
      <rPr>
        <sz val="8"/>
        <color indexed="8"/>
        <rFont val="Verdana"/>
        <family val="2"/>
      </rPr>
      <t>,  pp.292-293</t>
    </r>
  </si>
  <si>
    <t>RP Dutch Pendulum Clocks, nr.100, pp.200-201</t>
  </si>
  <si>
    <t>fp</t>
  </si>
  <si>
    <t>Clock</t>
  </si>
  <si>
    <t>box*</t>
  </si>
  <si>
    <r>
      <t xml:space="preserve">Lloyd, Old Clocks,Pl.16a,37c,  pp.73-74  Lee, </t>
    </r>
    <r>
      <rPr>
        <i/>
        <sz val="8"/>
        <color indexed="8"/>
        <rFont val="Verdana"/>
        <family val="0"/>
      </rPr>
      <t>'First 12 Years</t>
    </r>
    <r>
      <rPr>
        <sz val="8"/>
        <color indexed="8"/>
        <rFont val="Verdana"/>
        <family val="2"/>
      </rPr>
      <t>' exhibit 22</t>
    </r>
  </si>
  <si>
    <t>Weston H.No.2</t>
  </si>
  <si>
    <t>D11</t>
  </si>
  <si>
    <t>H.No.5</t>
  </si>
  <si>
    <t>n</t>
  </si>
  <si>
    <t>RP; BvL-982</t>
  </si>
  <si>
    <t>Claude Pascal</t>
  </si>
  <si>
    <t>Claude Pascal</t>
  </si>
  <si>
    <t>n</t>
  </si>
  <si>
    <t>Chr.Amst.19/12/07 PC.Spaans Collection, Lot.475</t>
  </si>
  <si>
    <t>MemoStryp</t>
  </si>
  <si>
    <t>MemoTrefler</t>
  </si>
  <si>
    <t>Museo Galileo, KP</t>
  </si>
  <si>
    <t>Ad. Carter &amp; Wright "Country Life" May 5, 2010</t>
  </si>
  <si>
    <t>B.Baskerville</t>
  </si>
  <si>
    <t>?barrels reversed, ?5 wheels, ?8-day</t>
  </si>
  <si>
    <t>bp</t>
  </si>
  <si>
    <t>Clock</t>
  </si>
  <si>
    <t>DDP</t>
  </si>
  <si>
    <t>Pierced 'fish-scale' dome (similar side frets are known in a 1670  longcase)</t>
  </si>
  <si>
    <t>G1 - Diameter mm</t>
  </si>
  <si>
    <t>RP Dutch Pendulum Clocks, pp.15-17</t>
  </si>
  <si>
    <t>round?</t>
  </si>
  <si>
    <t>box</t>
  </si>
  <si>
    <t>box</t>
  </si>
  <si>
    <t>TP</t>
  </si>
  <si>
    <t>TP</t>
  </si>
  <si>
    <t>RP, Beyer-Zurich</t>
  </si>
  <si>
    <t>round</t>
  </si>
  <si>
    <t>Compare RP Dutch Pendulum Clocks, nr.131, pp.238-239</t>
  </si>
  <si>
    <t>Edward East  - London</t>
  </si>
  <si>
    <t>square</t>
  </si>
  <si>
    <t>private</t>
  </si>
  <si>
    <t>box</t>
  </si>
  <si>
    <t>Dial Feet - Nr. Shape</t>
  </si>
  <si>
    <t>square</t>
  </si>
  <si>
    <t>Pieter Visbach</t>
  </si>
  <si>
    <t>JL</t>
  </si>
  <si>
    <t>JL</t>
  </si>
  <si>
    <t>John Hilderson Londini fecit  [Weston H-No.5: Engr.C]</t>
  </si>
  <si>
    <t>Free Pend.</t>
  </si>
  <si>
    <r>
      <t>RH</t>
    </r>
    <r>
      <rPr>
        <b/>
        <sz val="8"/>
        <color indexed="46"/>
        <rFont val="Verdana"/>
        <family val="0"/>
      </rPr>
      <t xml:space="preserve"> layout</t>
    </r>
    <r>
      <rPr>
        <sz val="8"/>
        <color indexed="10"/>
        <rFont val="Verdana"/>
        <family val="0"/>
      </rPr>
      <t xml:space="preserve">, side-windows, </t>
    </r>
    <r>
      <rPr>
        <sz val="8"/>
        <rFont val="Verdana"/>
        <family val="0"/>
      </rPr>
      <t xml:space="preserve">profiled frame. SP-12s, odd dial-latch; </t>
    </r>
    <r>
      <rPr>
        <sz val="8"/>
        <color indexed="53"/>
        <rFont val="Verdana"/>
        <family val="0"/>
      </rPr>
      <t>new strike detent/spring</t>
    </r>
  </si>
  <si>
    <r>
      <t>RH</t>
    </r>
    <r>
      <rPr>
        <b/>
        <sz val="8"/>
        <color indexed="46"/>
        <rFont val="Verdana"/>
        <family val="0"/>
      </rPr>
      <t xml:space="preserve"> layout</t>
    </r>
    <r>
      <rPr>
        <sz val="8"/>
        <rFont val="Verdana"/>
        <family val="0"/>
      </rPr>
      <t>, bp signed 'Hollandiae'</t>
    </r>
  </si>
  <si>
    <t>n/a</t>
  </si>
  <si>
    <t>Clock</t>
  </si>
  <si>
    <t>SOURCE</t>
  </si>
  <si>
    <t>F1</t>
  </si>
  <si>
    <t>F2</t>
  </si>
  <si>
    <t>F5</t>
  </si>
  <si>
    <t>F6</t>
  </si>
  <si>
    <t>DØ</t>
  </si>
  <si>
    <t>MEMORANDA</t>
  </si>
  <si>
    <r>
      <t xml:space="preserve">John Hilderson </t>
    </r>
    <r>
      <rPr>
        <sz val="8"/>
        <color indexed="45"/>
        <rFont val="Verdana"/>
        <family val="0"/>
      </rPr>
      <t>Londini fecit</t>
    </r>
    <r>
      <rPr>
        <sz val="8"/>
        <rFont val="Verdana"/>
        <family val="0"/>
      </rPr>
      <t xml:space="preserve">  [Weston H-No.10: Engr.</t>
    </r>
    <r>
      <rPr>
        <sz val="8"/>
        <color indexed="45"/>
        <rFont val="Verdana"/>
        <family val="0"/>
      </rPr>
      <t>B</t>
    </r>
    <r>
      <rPr>
        <sz val="8"/>
        <rFont val="Verdana"/>
        <family val="0"/>
      </rPr>
      <t>]</t>
    </r>
  </si>
  <si>
    <t>pull-wind,verge esc., long pendulum, separated backplates</t>
  </si>
  <si>
    <t>W</t>
  </si>
  <si>
    <t>STRIKE TRAIN</t>
  </si>
  <si>
    <t>baluster</t>
  </si>
  <si>
    <t>Pr.Leopold di Medici to Boulliau in Paris</t>
  </si>
  <si>
    <t>?</t>
  </si>
  <si>
    <t>Edward East  - London, ,</t>
  </si>
  <si>
    <r>
      <t>THE NETHERLANDS - '</t>
    </r>
    <r>
      <rPr>
        <b/>
        <i/>
        <sz val="11"/>
        <color indexed="8"/>
        <rFont val="Verdana"/>
        <family val="0"/>
      </rPr>
      <t>Staandeklokken'</t>
    </r>
  </si>
  <si>
    <r>
      <t xml:space="preserve">Giuseppe Campani, </t>
    </r>
    <r>
      <rPr>
        <i/>
        <sz val="8"/>
        <color indexed="12"/>
        <rFont val="Verdana"/>
        <family val="0"/>
      </rPr>
      <t>'Discorso</t>
    </r>
    <r>
      <rPr>
        <sz val="8"/>
        <color indexed="12"/>
        <rFont val="Verdana"/>
        <family val="2"/>
      </rPr>
      <t>' 1660</t>
    </r>
  </si>
  <si>
    <r>
      <t>RH</t>
    </r>
    <r>
      <rPr>
        <b/>
        <sz val="8"/>
        <color indexed="46"/>
        <rFont val="Verdana"/>
        <family val="0"/>
      </rPr>
      <t xml:space="preserve"> layout</t>
    </r>
    <r>
      <rPr>
        <sz val="8"/>
        <color indexed="8"/>
        <rFont val="Verdana"/>
        <family val="2"/>
      </rPr>
      <t>,</t>
    </r>
    <r>
      <rPr>
        <sz val="8"/>
        <color indexed="53"/>
        <rFont val="Verdana"/>
        <family val="0"/>
      </rPr>
      <t xml:space="preserve"> </t>
    </r>
    <r>
      <rPr>
        <sz val="8"/>
        <rFont val="Verdana"/>
        <family val="0"/>
      </rPr>
      <t>dial hinged,</t>
    </r>
    <r>
      <rPr>
        <sz val="8"/>
        <color indexed="53"/>
        <rFont val="Verdana"/>
        <family val="0"/>
      </rPr>
      <t xml:space="preserve"> </t>
    </r>
    <r>
      <rPr>
        <sz val="8"/>
        <rFont val="Verdana"/>
        <family val="0"/>
      </rPr>
      <t>SP-12s,</t>
    </r>
    <r>
      <rPr>
        <sz val="8"/>
        <color indexed="53"/>
        <rFont val="Verdana"/>
        <family val="0"/>
      </rPr>
      <t xml:space="preserve"> </t>
    </r>
    <r>
      <rPr>
        <sz val="8"/>
        <rFont val="Verdana"/>
        <family val="0"/>
      </rPr>
      <t>signed ''Fecit"</t>
    </r>
    <r>
      <rPr>
        <sz val="8"/>
        <color indexed="53"/>
        <rFont val="Verdana"/>
        <family val="0"/>
      </rPr>
      <t>,  ?Huygens' verg/escapment</t>
    </r>
  </si>
  <si>
    <t>private</t>
  </si>
  <si>
    <t>John Hilderson Londini fecit  [Weston H-No.6: Engr.C]</t>
  </si>
  <si>
    <t>round</t>
  </si>
  <si>
    <t>TP Seconds</t>
  </si>
  <si>
    <t>Timer (NL)</t>
  </si>
  <si>
    <t>Pend-Esc.</t>
  </si>
  <si>
    <t>canon</t>
  </si>
  <si>
    <r>
      <t xml:space="preserve">Netherlands    </t>
    </r>
    <r>
      <rPr>
        <sz val="8"/>
        <color indexed="12"/>
        <rFont val="Verdana"/>
        <family val="2"/>
      </rPr>
      <t xml:space="preserve"> France     </t>
    </r>
    <r>
      <rPr>
        <sz val="8"/>
        <color indexed="10"/>
        <rFont val="Verdana"/>
        <family val="0"/>
      </rPr>
      <t xml:space="preserve">England </t>
    </r>
    <r>
      <rPr>
        <sz val="8"/>
        <color indexed="17"/>
        <rFont val="Verdana"/>
        <family val="0"/>
      </rPr>
      <t xml:space="preserve">    </t>
    </r>
    <r>
      <rPr>
        <sz val="8"/>
        <color indexed="57"/>
        <rFont val="Verdana"/>
        <family val="0"/>
      </rPr>
      <t>Italy</t>
    </r>
    <r>
      <rPr>
        <sz val="8"/>
        <color indexed="17"/>
        <rFont val="Verdana"/>
        <family val="0"/>
      </rPr>
      <t xml:space="preserve">  </t>
    </r>
    <r>
      <rPr>
        <sz val="8"/>
        <rFont val="Verdana"/>
        <family val="0"/>
      </rPr>
      <t xml:space="preserve">  Germany</t>
    </r>
  </si>
  <si>
    <t>private</t>
  </si>
  <si>
    <t>w</t>
  </si>
  <si>
    <t>Medici</t>
  </si>
  <si>
    <t>TP</t>
  </si>
  <si>
    <t>Joost Jongerius Rz</t>
  </si>
  <si>
    <t>DDP-EEC p.176, Pl.238</t>
  </si>
  <si>
    <t>round</t>
  </si>
  <si>
    <t>BM</t>
  </si>
  <si>
    <r>
      <t xml:space="preserve">RH, </t>
    </r>
    <r>
      <rPr>
        <sz val="8"/>
        <color indexed="10"/>
        <rFont val="Verdana"/>
        <family val="0"/>
      </rPr>
      <t>Split-barrel, hidden stop, 4-spoke, strap-potence, up-down feature, SP-10s</t>
    </r>
  </si>
  <si>
    <r>
      <t xml:space="preserve">ITALY - </t>
    </r>
    <r>
      <rPr>
        <b/>
        <i/>
        <sz val="8"/>
        <color indexed="9"/>
        <rFont val="Verdana"/>
        <family val="0"/>
      </rPr>
      <t>'Orologi a molla'</t>
    </r>
  </si>
  <si>
    <r>
      <t>RH</t>
    </r>
    <r>
      <rPr>
        <b/>
        <sz val="8"/>
        <color indexed="46"/>
        <rFont val="Verdana"/>
        <family val="0"/>
      </rPr>
      <t xml:space="preserve"> layout</t>
    </r>
    <r>
      <rPr>
        <sz val="8"/>
        <color indexed="8"/>
        <rFont val="Verdana"/>
        <family val="2"/>
      </rPr>
      <t>, bp signed Hollandiae, case improved</t>
    </r>
  </si>
  <si>
    <r>
      <t>Sev.Oosterwijck</t>
    </r>
    <r>
      <rPr>
        <sz val="8"/>
        <color indexed="48"/>
        <rFont val="Verdana"/>
        <family val="0"/>
      </rPr>
      <t xml:space="preserve">   1st Huygens Longitude</t>
    </r>
  </si>
  <si>
    <t>lugged barrel - knife-edge suspension</t>
  </si>
  <si>
    <t>TP</t>
  </si>
  <si>
    <t>2nd</t>
  </si>
  <si>
    <t>RP Dutch Pendulum Clocks, nr.93, p.191</t>
  </si>
  <si>
    <t>~</t>
  </si>
  <si>
    <t>original Going, T plates: vert.G &amp; Q trains, horiz.Strike train, goldsmith engraved dial.</t>
  </si>
  <si>
    <t>RS, WD</t>
  </si>
  <si>
    <t>bp</t>
  </si>
  <si>
    <r>
      <t>THE NETHERLANDS -</t>
    </r>
    <r>
      <rPr>
        <b/>
        <i/>
        <sz val="8"/>
        <color indexed="8"/>
        <rFont val="Verdana"/>
        <family val="0"/>
      </rPr>
      <t xml:space="preserve"> 'Haagseklokken'</t>
    </r>
  </si>
  <si>
    <t xml:space="preserve">Severyn Oosterwijck  </t>
  </si>
  <si>
    <t>&gt;1660</t>
  </si>
  <si>
    <t>1S*</t>
  </si>
  <si>
    <t>round</t>
  </si>
  <si>
    <t>avg</t>
  </si>
  <si>
    <t>private</t>
  </si>
  <si>
    <t>N</t>
  </si>
  <si>
    <t>fp</t>
  </si>
  <si>
    <t>M-SL RP Dutch Pendulum Clocks, nr.37, p.119</t>
  </si>
  <si>
    <t>Fusee</t>
  </si>
  <si>
    <t>1st</t>
  </si>
  <si>
    <t>4th</t>
  </si>
  <si>
    <t>RP Dutch Pendulum Clocks, nr.89, p.187</t>
  </si>
  <si>
    <t>Ilbert Coll. BM.</t>
  </si>
  <si>
    <t>M-BL</t>
  </si>
  <si>
    <t>HMV</t>
  </si>
  <si>
    <t>HL</t>
  </si>
  <si>
    <t>Museo Galileo, KP</t>
  </si>
  <si>
    <t>DDP</t>
  </si>
  <si>
    <t>n/k</t>
  </si>
  <si>
    <r>
      <t xml:space="preserve">John Hilderson </t>
    </r>
    <r>
      <rPr>
        <sz val="8"/>
        <color indexed="10"/>
        <rFont val="Verdana"/>
        <family val="0"/>
      </rPr>
      <t>[given H.No.1 as first published] Engr.C</t>
    </r>
  </si>
  <si>
    <r>
      <t>Smallest case recorded</t>
    </r>
    <r>
      <rPr>
        <sz val="8"/>
        <color indexed="8"/>
        <rFont val="Verdana"/>
        <family val="2"/>
      </rPr>
      <t>, +CREST, Single hand, movement similar to Thuret 327</t>
    </r>
  </si>
  <si>
    <t>fbR</t>
  </si>
  <si>
    <t>KP</t>
  </si>
  <si>
    <t>6th</t>
  </si>
  <si>
    <r>
      <t xml:space="preserve">RH </t>
    </r>
    <r>
      <rPr>
        <b/>
        <sz val="8"/>
        <color indexed="46"/>
        <rFont val="Verdana"/>
        <family val="0"/>
      </rPr>
      <t xml:space="preserve">layout, signed </t>
    </r>
    <r>
      <rPr>
        <i/>
        <sz val="8"/>
        <color indexed="10"/>
        <rFont val="Verdana"/>
        <family val="0"/>
      </rPr>
      <t>"Fecit"</t>
    </r>
    <r>
      <rPr>
        <b/>
        <sz val="8"/>
        <color indexed="10"/>
        <rFont val="Verdana"/>
        <family val="0"/>
      </rPr>
      <t xml:space="preserve"> </t>
    </r>
    <r>
      <rPr>
        <sz val="8"/>
        <color indexed="10"/>
        <rFont val="Verdana"/>
        <family val="0"/>
      </rPr>
      <t xml:space="preserve">decorated, countwheel pointer/numbered, lined. </t>
    </r>
    <r>
      <rPr>
        <sz val="8"/>
        <color indexed="20"/>
        <rFont val="Verdana"/>
        <family val="0"/>
      </rPr>
      <t>SP-10s</t>
    </r>
  </si>
  <si>
    <t>Christiaan Huygens (Theoretical)</t>
  </si>
  <si>
    <t>DØ1W</t>
  </si>
  <si>
    <t>TP</t>
  </si>
  <si>
    <t>HMV</t>
  </si>
  <si>
    <t>REMARKS</t>
  </si>
  <si>
    <t>MOTION-WORK</t>
  </si>
  <si>
    <t>Clock-H</t>
  </si>
  <si>
    <t>D10</t>
  </si>
  <si>
    <t>5th</t>
  </si>
  <si>
    <t>Mentink &amp; Roest</t>
  </si>
  <si>
    <t>Severijn Oosterwijck</t>
  </si>
  <si>
    <t>M&amp;R</t>
  </si>
  <si>
    <t>min</t>
  </si>
  <si>
    <t>etc.</t>
  </si>
  <si>
    <t>private</t>
  </si>
  <si>
    <t>BvL</t>
  </si>
  <si>
    <t>Centre-wheel</t>
  </si>
  <si>
    <t>Contrate-=pinion</t>
  </si>
  <si>
    <t>Clock</t>
  </si>
  <si>
    <t>/</t>
  </si>
  <si>
    <t>W</t>
  </si>
  <si>
    <t>Juergen Ermert</t>
  </si>
  <si>
    <t>HMV Vol.2., p.2, pp.798.799</t>
  </si>
  <si>
    <t>Clock+Auto</t>
  </si>
  <si>
    <t>William Clement</t>
  </si>
  <si>
    <t>6th</t>
  </si>
  <si>
    <t>5th</t>
  </si>
  <si>
    <t>Huygens</t>
  </si>
  <si>
    <t>no MP</t>
  </si>
  <si>
    <t>TP</t>
  </si>
  <si>
    <t>Clock</t>
  </si>
  <si>
    <t>C&amp;W</t>
  </si>
  <si>
    <t>b/f</t>
  </si>
  <si>
    <t>b?f</t>
  </si>
  <si>
    <t>f/b</t>
  </si>
  <si>
    <t>DDP-EEC pp.77-81, Pl.92-94</t>
  </si>
  <si>
    <t>DDP-EEC pp.98-102 and 147-148, Col.Pl.6, pls.119-122 and 191-192.</t>
  </si>
  <si>
    <t>1st</t>
  </si>
  <si>
    <t>Escape-wheel</t>
  </si>
  <si>
    <t>P-Pin-wheel</t>
  </si>
  <si>
    <t>n/k</t>
  </si>
  <si>
    <t>BM inventory CAI-2058</t>
  </si>
  <si>
    <t>DIAL</t>
  </si>
  <si>
    <t>KP</t>
  </si>
  <si>
    <t>MemoThuret</t>
  </si>
  <si>
    <t>bp</t>
  </si>
  <si>
    <t>Claude Pascal</t>
  </si>
  <si>
    <t>w</t>
  </si>
  <si>
    <t>w</t>
  </si>
  <si>
    <t>w</t>
  </si>
  <si>
    <t>w</t>
  </si>
  <si>
    <t>1657/8</t>
  </si>
  <si>
    <t>?originally back wound,</t>
  </si>
  <si>
    <t>Huygens "Oeuvres" MS Aug_Sep 1662</t>
  </si>
  <si>
    <t>private</t>
  </si>
  <si>
    <t>HMV Vol.1., pp.226,227</t>
  </si>
  <si>
    <t>Fuse, pivoted pendulum, shaped plates</t>
  </si>
  <si>
    <t>/</t>
  </si>
  <si>
    <t>in preparation</t>
  </si>
  <si>
    <t>in preparation</t>
  </si>
  <si>
    <t>DDP</t>
  </si>
  <si>
    <t>Clock Fusee</t>
  </si>
  <si>
    <r>
      <t>Severyn Oosterwijck       '</t>
    </r>
    <r>
      <rPr>
        <i/>
        <u val="single"/>
        <sz val="9"/>
        <color indexed="12"/>
        <rFont val="Calibri"/>
        <family val="0"/>
      </rPr>
      <t>The Royal Haagseklok'</t>
    </r>
  </si>
  <si>
    <t>P-Inter</t>
  </si>
  <si>
    <t>Warning-wheel</t>
  </si>
  <si>
    <t>BIBLIOGRAPHY</t>
  </si>
  <si>
    <t>TP</t>
  </si>
  <si>
    <t xml:space="preserve">  Case destroyed in 1966 floods</t>
  </si>
  <si>
    <r>
      <t>Skeleton spandrels overlay spandrels and signature "</t>
    </r>
    <r>
      <rPr>
        <i/>
        <sz val="8"/>
        <color indexed="10"/>
        <rFont val="Verdana"/>
        <family val="0"/>
      </rPr>
      <t>Cristiaen Reijnaert Leijdae</t>
    </r>
    <r>
      <rPr>
        <sz val="8"/>
        <color indexed="10"/>
        <rFont val="Verdana"/>
        <family val="0"/>
      </rPr>
      <t>" (cf. Antonius Hoevenaer)</t>
    </r>
  </si>
  <si>
    <t>Royal Haagseklok</t>
  </si>
  <si>
    <t>?</t>
  </si>
  <si>
    <t>1658 date?</t>
  </si>
  <si>
    <t>DDP, G.Perham</t>
  </si>
  <si>
    <t>Christiaen Reijnaert Fecit Leydae</t>
  </si>
  <si>
    <t>Clockmakers Museum</t>
  </si>
  <si>
    <t>private</t>
  </si>
  <si>
    <t>CASE</t>
  </si>
  <si>
    <t>H.No.4</t>
  </si>
  <si>
    <t>D1</t>
  </si>
  <si>
    <t>round</t>
  </si>
  <si>
    <t>DØ?W</t>
  </si>
  <si>
    <t>D12</t>
  </si>
  <si>
    <t>D14</t>
  </si>
  <si>
    <t>D15</t>
  </si>
  <si>
    <r>
      <t>vertical hammer, bp sign, 'LaHaye'</t>
    </r>
    <r>
      <rPr>
        <sz val="8"/>
        <color indexed="8"/>
        <rFont val="Verdana"/>
        <family val="2"/>
      </rPr>
      <t>, case improved</t>
    </r>
  </si>
  <si>
    <r>
      <t xml:space="preserve">Claude Pascal             (refer </t>
    </r>
    <r>
      <rPr>
        <b/>
        <i/>
        <sz val="8"/>
        <color indexed="46"/>
        <rFont val="Verdana"/>
        <family val="0"/>
      </rPr>
      <t xml:space="preserve">RH </t>
    </r>
    <r>
      <rPr>
        <sz val="8"/>
        <rFont val="Verdana"/>
        <family val="0"/>
      </rPr>
      <t>Pt.II)</t>
    </r>
  </si>
  <si>
    <t xml:space="preserve">Lloyd, Old Clocks, Pl.14, pp.65-68 - Thompson, Clocks, p.66, BM, 2004 </t>
  </si>
  <si>
    <t>Claude Pascal</t>
  </si>
  <si>
    <t>RP Dutch Pendulum Clocks, nr.88, p.186</t>
  </si>
  <si>
    <t>4 Rd</t>
  </si>
  <si>
    <t>TP  Weight</t>
  </si>
  <si>
    <t>MINUTE hand mm</t>
  </si>
  <si>
    <r>
      <t>TP</t>
    </r>
    <r>
      <rPr>
        <sz val="8"/>
        <color indexed="10"/>
        <rFont val="Verdana"/>
        <family val="0"/>
      </rPr>
      <t xml:space="preserve"> Fusee</t>
    </r>
  </si>
  <si>
    <t>P-Warning</t>
  </si>
  <si>
    <t>TP Weight</t>
  </si>
  <si>
    <t>M-ZC RP Dutch Pendulum Clocks, nr.36, p.118</t>
  </si>
  <si>
    <t>Trefler J.P. Augsburg:  Grand Duke Ferdinando II Medici</t>
  </si>
  <si>
    <t>TP  Weight</t>
  </si>
  <si>
    <t>fp</t>
  </si>
  <si>
    <t>bp signed 'Hollandiae'</t>
  </si>
  <si>
    <t>Turret TP</t>
  </si>
  <si>
    <t>DØ2W</t>
  </si>
  <si>
    <t>BM &amp; KP</t>
  </si>
  <si>
    <t>Jean Hubert Rouen</t>
  </si>
  <si>
    <t>Unpublished - yet a clock with aristocratic provenance, probably 'Royal'?</t>
  </si>
  <si>
    <t>round</t>
  </si>
  <si>
    <t>round</t>
  </si>
  <si>
    <t>SPRING-BARRELS</t>
  </si>
  <si>
    <t>fp?</t>
  </si>
  <si>
    <r>
      <t xml:space="preserve">Jan van Call </t>
    </r>
    <r>
      <rPr>
        <sz val="8"/>
        <color indexed="8"/>
        <rFont val="Verdana"/>
        <family val="2"/>
      </rPr>
      <t xml:space="preserve"> </t>
    </r>
    <r>
      <rPr>
        <sz val="8"/>
        <color indexed="53"/>
        <rFont val="Verdana"/>
        <family val="0"/>
      </rPr>
      <t>[the subject of contention, and symposium]</t>
    </r>
  </si>
  <si>
    <r>
      <t xml:space="preserve">Pieter Visbach/Visbagh (refer </t>
    </r>
    <r>
      <rPr>
        <b/>
        <i/>
        <sz val="8"/>
        <color indexed="46"/>
        <rFont val="Verdana"/>
        <family val="0"/>
      </rPr>
      <t>RH</t>
    </r>
    <r>
      <rPr>
        <sz val="8"/>
        <rFont val="Verdana"/>
        <family val="0"/>
      </rPr>
      <t xml:space="preserve"> Pt.II)</t>
    </r>
  </si>
  <si>
    <t>G1 first wheel</t>
  </si>
  <si>
    <t>P-inter</t>
  </si>
  <si>
    <t>private</t>
  </si>
  <si>
    <t>HM-03</t>
  </si>
  <si>
    <t>square</t>
  </si>
  <si>
    <t>round</t>
  </si>
  <si>
    <t>DDP-EEC pp.102-103, Pl.127-128</t>
  </si>
  <si>
    <t>n/k</t>
  </si>
  <si>
    <t xml:space="preserve"> </t>
  </si>
  <si>
    <t>Crest, Mounts, Spandrels, Cartouche, are finely cast and chased.</t>
  </si>
  <si>
    <t xml:space="preserve">Medici Palace </t>
  </si>
  <si>
    <r>
      <t xml:space="preserve">John Hilderson </t>
    </r>
    <r>
      <rPr>
        <sz val="8"/>
        <color indexed="45"/>
        <rFont val="Verdana"/>
        <family val="0"/>
      </rPr>
      <t>Londini fecit</t>
    </r>
    <r>
      <rPr>
        <sz val="8"/>
        <rFont val="Verdana"/>
        <family val="0"/>
      </rPr>
      <t xml:space="preserve"> [Weston H-No.9: Engr.</t>
    </r>
    <r>
      <rPr>
        <sz val="8"/>
        <color indexed="45"/>
        <rFont val="Verdana"/>
        <family val="0"/>
      </rPr>
      <t>B</t>
    </r>
    <r>
      <rPr>
        <sz val="8"/>
        <rFont val="Verdana"/>
        <family val="0"/>
      </rPr>
      <t>]</t>
    </r>
  </si>
  <si>
    <t>AW [H No.4]</t>
  </si>
  <si>
    <t>box</t>
  </si>
  <si>
    <t>RP</t>
  </si>
  <si>
    <t xml:space="preserve"> ?Galileo's?</t>
  </si>
  <si>
    <t>ALARUM</t>
  </si>
  <si>
    <t>DDP</t>
  </si>
  <si>
    <t>4 Rd</t>
  </si>
  <si>
    <t>Fusee</t>
  </si>
  <si>
    <t>Zeeman J, "De Nederlandse Staande Klok", pp.266-268.</t>
  </si>
  <si>
    <r>
      <t>Salmon Coster</t>
    </r>
    <r>
      <rPr>
        <sz val="8"/>
        <color indexed="48"/>
        <rFont val="Verdana"/>
        <family val="0"/>
      </rPr>
      <t xml:space="preserve">  'OP' Regulator: Huygens' </t>
    </r>
    <r>
      <rPr>
        <i/>
        <sz val="8"/>
        <color indexed="48"/>
        <rFont val="Verdana"/>
        <family val="0"/>
      </rPr>
      <t>"Horologium</t>
    </r>
    <r>
      <rPr>
        <sz val="8"/>
        <color indexed="48"/>
        <rFont val="Verdana"/>
        <family val="0"/>
      </rPr>
      <t>"</t>
    </r>
  </si>
  <si>
    <t>6th</t>
  </si>
  <si>
    <t>br</t>
  </si>
  <si>
    <t>1st</t>
  </si>
  <si>
    <t>f/b</t>
  </si>
  <si>
    <t>SECOND RING mm</t>
  </si>
  <si>
    <t>private</t>
  </si>
  <si>
    <t>GS-3Fusee</t>
  </si>
  <si>
    <r>
      <t>hands driven individually</t>
    </r>
    <r>
      <rPr>
        <sz val="8"/>
        <color indexed="8"/>
        <rFont val="Verdana"/>
        <family val="2"/>
      </rPr>
      <t>, long verge, bp signed</t>
    </r>
  </si>
  <si>
    <t>Chronos (Paris) with skeleton-signature and chapter-ring</t>
  </si>
  <si>
    <r>
      <t xml:space="preserve">Galileo Galilei published Pendulum, </t>
    </r>
    <r>
      <rPr>
        <b/>
        <i/>
        <sz val="8"/>
        <color indexed="12"/>
        <rFont val="Verdana"/>
        <family val="0"/>
      </rPr>
      <t>Discorsi</t>
    </r>
    <r>
      <rPr>
        <i/>
        <sz val="8"/>
        <color indexed="12"/>
        <rFont val="Verdana"/>
        <family val="0"/>
      </rPr>
      <t>@</t>
    </r>
    <r>
      <rPr>
        <sz val="8"/>
        <color indexed="12"/>
        <rFont val="Verdana"/>
        <family val="2"/>
      </rPr>
      <t>Elsevier.NL</t>
    </r>
  </si>
  <si>
    <t>box</t>
  </si>
  <si>
    <t>SOURCE</t>
  </si>
  <si>
    <r>
      <t>Juergen Ermert  -</t>
    </r>
    <r>
      <rPr>
        <sz val="8"/>
        <color indexed="10"/>
        <rFont val="Verdana"/>
        <family val="0"/>
      </rPr>
      <t xml:space="preserve"> suggested User Filters</t>
    </r>
  </si>
  <si>
    <t>MemoCosterD4</t>
  </si>
  <si>
    <t>MemoVisbachD18</t>
  </si>
  <si>
    <r>
      <t>J.Leopold,</t>
    </r>
    <r>
      <rPr>
        <i/>
        <sz val="8"/>
        <color indexed="8"/>
        <rFont val="Verdana"/>
        <family val="0"/>
      </rPr>
      <t>"The Quest of Longitude"</t>
    </r>
    <r>
      <rPr>
        <sz val="8"/>
        <color indexed="8"/>
        <rFont val="Verdana"/>
        <family val="2"/>
      </rPr>
      <t>, p.105 (WJH Andrews, Harvard 1996)</t>
    </r>
  </si>
  <si>
    <r>
      <t>Jean Joyne a Paris</t>
    </r>
    <r>
      <rPr>
        <sz val="8"/>
        <color indexed="8"/>
        <rFont val="Verdana"/>
        <family val="2"/>
      </rPr>
      <t xml:space="preserve">  (St.Germain c.1675)</t>
    </r>
  </si>
  <si>
    <t>Isaac Thuret Paris [327]</t>
  </si>
  <si>
    <r>
      <t xml:space="preserve">Salomon Coster   </t>
    </r>
    <r>
      <rPr>
        <sz val="8"/>
        <color indexed="45"/>
        <rFont val="Verdana"/>
        <family val="0"/>
      </rPr>
      <t>(attributed to John Fromanteel)</t>
    </r>
  </si>
  <si>
    <t>fb1</t>
  </si>
  <si>
    <r>
      <t xml:space="preserve">"Fecit", </t>
    </r>
    <r>
      <rPr>
        <sz val="8"/>
        <color indexed="10"/>
        <rFont val="Verdana"/>
        <family val="0"/>
      </rPr>
      <t xml:space="preserve">Fusee, wedge plates, rear Contrate 0-60 dial, </t>
    </r>
    <r>
      <rPr>
        <sz val="8"/>
        <color indexed="45"/>
        <rFont val="Verdana"/>
        <family val="0"/>
      </rPr>
      <t xml:space="preserve"> short F crutched pendulum</t>
    </r>
  </si>
  <si>
    <t>round</t>
  </si>
  <si>
    <t>private</t>
  </si>
  <si>
    <t>KP  &gt;BvL/RP</t>
  </si>
  <si>
    <t>single hand, signed backplate, 'Hollandiae'</t>
  </si>
  <si>
    <t>N</t>
  </si>
  <si>
    <r>
      <t xml:space="preserve">Sev. Oosterwijck  </t>
    </r>
    <r>
      <rPr>
        <sz val="8"/>
        <color indexed="48"/>
        <rFont val="Verdana"/>
        <family val="0"/>
      </rPr>
      <t>2nd</t>
    </r>
    <r>
      <rPr>
        <sz val="8"/>
        <color indexed="8"/>
        <rFont val="Verdana"/>
        <family val="2"/>
      </rPr>
      <t xml:space="preserve"> </t>
    </r>
    <r>
      <rPr>
        <sz val="8"/>
        <color indexed="10"/>
        <rFont val="Verdana"/>
        <family val="0"/>
      </rPr>
      <t xml:space="preserve">Bruce Longitude </t>
    </r>
    <r>
      <rPr>
        <sz val="8"/>
        <color indexed="45"/>
        <rFont val="Verdana"/>
        <family val="0"/>
      </rPr>
      <t>[cf. Fromanteel?]</t>
    </r>
  </si>
  <si>
    <t>TP-Alarm</t>
  </si>
  <si>
    <r>
      <t>Simon Bartram</t>
    </r>
    <r>
      <rPr>
        <sz val="8"/>
        <color indexed="8"/>
        <rFont val="Verdana"/>
        <family val="2"/>
      </rPr>
      <t xml:space="preserve"> - London</t>
    </r>
  </si>
  <si>
    <t>Now Weight</t>
  </si>
  <si>
    <t>octagon</t>
  </si>
  <si>
    <t>knop</t>
  </si>
  <si>
    <r>
      <t xml:space="preserve">ANONYMOUS  </t>
    </r>
    <r>
      <rPr>
        <sz val="11"/>
        <color indexed="10"/>
        <rFont val="Verdana"/>
        <family val="0"/>
      </rPr>
      <t>Pendulum beating 1.33 seconds/ 45 beats/minute</t>
    </r>
  </si>
  <si>
    <r>
      <t>Ermert, J. 'Deutsche 1</t>
    </r>
    <r>
      <rPr>
        <sz val="11"/>
        <color indexed="8"/>
        <rFont val="Arial"/>
        <family val="2"/>
      </rPr>
      <t>⅓</t>
    </r>
    <r>
      <rPr>
        <sz val="11"/>
        <color indexed="8"/>
        <rFont val="Verdana"/>
        <family val="2"/>
      </rPr>
      <t>-Sec-Pendel Bodenstanduhr van 1713', (Klassik Uhren, 5/2007)</t>
    </r>
  </si>
  <si>
    <t>Verified 1.33 seconds' pendulum (176.8cm); see Fromanteel - Row 57</t>
  </si>
  <si>
    <t>awaiting data</t>
  </si>
  <si>
    <t>TP  Weight</t>
  </si>
  <si>
    <t>4-PILLAR LANTERN FORM</t>
  </si>
  <si>
    <t>watch stopwork, evidence of prior potence block</t>
  </si>
  <si>
    <t>4 Rd</t>
  </si>
  <si>
    <t>Turret TP</t>
  </si>
  <si>
    <t>max</t>
  </si>
  <si>
    <t>round</t>
  </si>
  <si>
    <t>H mm - Plates</t>
  </si>
  <si>
    <t>Seconds dial?  profiled frame [cf. characteristic P2]</t>
  </si>
  <si>
    <t>fp</t>
  </si>
  <si>
    <t>tab</t>
  </si>
  <si>
    <t>private</t>
  </si>
  <si>
    <t>DDP-EEC pp.88, Pl.108-110</t>
  </si>
  <si>
    <t>Galileo Timer</t>
  </si>
  <si>
    <t>TYPE</t>
  </si>
  <si>
    <t>TP</t>
  </si>
  <si>
    <r>
      <t>5-wheel train</t>
    </r>
    <r>
      <rPr>
        <sz val="8"/>
        <color indexed="8"/>
        <rFont val="Verdana"/>
        <family val="2"/>
      </rPr>
      <t>, lined b/plate, CW Pointer, canon+knop, Crest Ruysch/Van Alphen</t>
    </r>
  </si>
  <si>
    <t>Lieberge</t>
  </si>
  <si>
    <t>Regulator, signed "met privilege 1659"</t>
  </si>
  <si>
    <t>round</t>
  </si>
  <si>
    <t>Private</t>
  </si>
  <si>
    <r>
      <t xml:space="preserve">Henry Jones </t>
    </r>
    <r>
      <rPr>
        <sz val="8"/>
        <color indexed="10"/>
        <rFont val="Verdana"/>
        <family val="0"/>
      </rPr>
      <t>- Dial engraved "Abraham sacrificing Isaac"</t>
    </r>
  </si>
  <si>
    <t>fp</t>
  </si>
  <si>
    <r>
      <t>dated 1657</t>
    </r>
    <r>
      <rPr>
        <sz val="8"/>
        <color indexed="8"/>
        <rFont val="Verdana"/>
        <family val="2"/>
      </rPr>
      <t xml:space="preserve">, </t>
    </r>
    <r>
      <rPr>
        <sz val="8"/>
        <color indexed="10"/>
        <rFont val="Verdana"/>
        <family val="0"/>
      </rPr>
      <t>iron</t>
    </r>
    <r>
      <rPr>
        <sz val="8"/>
        <color indexed="8"/>
        <rFont val="Verdana"/>
        <family val="2"/>
      </rPr>
      <t xml:space="preserve"> dial pivots, special key</t>
    </r>
  </si>
  <si>
    <t>Ratchet position</t>
  </si>
  <si>
    <t>Inferior  horizontal arbor crown-wheel to horizontal verge on pivoted-pendulum</t>
  </si>
  <si>
    <t>Medici Palace</t>
  </si>
  <si>
    <t>HMV Vol.1., pp.284,285</t>
  </si>
  <si>
    <r>
      <t xml:space="preserve">Severyn Oosterwijck   (refer </t>
    </r>
    <r>
      <rPr>
        <b/>
        <i/>
        <sz val="8"/>
        <color indexed="46"/>
        <rFont val="Verdana"/>
        <family val="0"/>
      </rPr>
      <t xml:space="preserve">RH </t>
    </r>
    <r>
      <rPr>
        <sz val="8"/>
        <rFont val="Verdana"/>
        <family val="0"/>
      </rPr>
      <t>Pt.II)</t>
    </r>
  </si>
  <si>
    <t>fp</t>
  </si>
  <si>
    <r>
      <t xml:space="preserve">Anon (A.Fromanteel?) </t>
    </r>
    <r>
      <rPr>
        <sz val="8"/>
        <color indexed="10"/>
        <rFont val="Verdana"/>
        <family val="0"/>
      </rPr>
      <t>CHRONOS</t>
    </r>
  </si>
  <si>
    <r>
      <t>J.Evelyn,</t>
    </r>
    <r>
      <rPr>
        <i/>
        <sz val="8"/>
        <color indexed="8"/>
        <rFont val="Verdana"/>
        <family val="0"/>
      </rPr>
      <t xml:space="preserve"> 'Diary'</t>
    </r>
    <r>
      <rPr>
        <sz val="8"/>
        <color indexed="8"/>
        <rFont val="Verdana"/>
        <family val="2"/>
      </rPr>
      <t xml:space="preserve"> 1 Nov 1660 and 9 Aug.1666.  J.Aubrey (1683), </t>
    </r>
    <r>
      <rPr>
        <i/>
        <sz val="8"/>
        <color indexed="8"/>
        <rFont val="Verdana"/>
        <family val="0"/>
      </rPr>
      <t>Mercator</t>
    </r>
  </si>
  <si>
    <r>
      <t>Alarum on case, bell on case, ratchet on bp,</t>
    </r>
    <r>
      <rPr>
        <sz val="8"/>
        <rFont val="Verdana"/>
        <family val="0"/>
      </rPr>
      <t xml:space="preserve"> profiled frame.</t>
    </r>
  </si>
  <si>
    <t>W cm - Trunk</t>
  </si>
  <si>
    <t>b/p</t>
  </si>
  <si>
    <t>fs</t>
  </si>
  <si>
    <t xml:space="preserve">Vincenzio &amp; Balestri: after Galileo's description to VincenzIo </t>
  </si>
  <si>
    <t>Length of Dial Feet mm</t>
  </si>
  <si>
    <r>
      <t>USER Filters:</t>
    </r>
    <r>
      <rPr>
        <b/>
        <i/>
        <sz val="10"/>
        <color indexed="10"/>
        <rFont val="Verdana"/>
        <family val="0"/>
      </rPr>
      <t xml:space="preserve">  Customise Your Research Data &gt;</t>
    </r>
  </si>
  <si>
    <t>&gt;1683</t>
  </si>
  <si>
    <t>Fusee</t>
  </si>
  <si>
    <t xml:space="preserve">    Centre</t>
  </si>
  <si>
    <r>
      <t>lugged barrel</t>
    </r>
    <r>
      <rPr>
        <sz val="8"/>
        <color indexed="53"/>
        <rFont val="Verdana"/>
        <family val="0"/>
      </rPr>
      <t>, the train is mostly rebuilt</t>
    </r>
  </si>
  <si>
    <t>round</t>
  </si>
  <si>
    <t>None</t>
  </si>
  <si>
    <t>Get FREE PASSWORD at  &lt;ahasuerus@btinternet.com&gt;</t>
  </si>
  <si>
    <r>
      <t xml:space="preserve">   NETHERLANDS     </t>
    </r>
    <r>
      <rPr>
        <sz val="8"/>
        <color indexed="12"/>
        <rFont val="Verdana"/>
        <family val="2"/>
      </rPr>
      <t xml:space="preserve"> FRANCE      </t>
    </r>
    <r>
      <rPr>
        <sz val="8"/>
        <color indexed="10"/>
        <rFont val="Verdana"/>
        <family val="0"/>
      </rPr>
      <t xml:space="preserve">ENGLAND </t>
    </r>
    <r>
      <rPr>
        <sz val="8"/>
        <color indexed="17"/>
        <rFont val="Verdana"/>
        <family val="0"/>
      </rPr>
      <t xml:space="preserve">    </t>
    </r>
    <r>
      <rPr>
        <sz val="8"/>
        <color indexed="57"/>
        <rFont val="Verdana"/>
        <family val="0"/>
      </rPr>
      <t>ITALY</t>
    </r>
    <r>
      <rPr>
        <sz val="8"/>
        <color indexed="17"/>
        <rFont val="Verdana"/>
        <family val="0"/>
      </rPr>
      <t xml:space="preserve">  </t>
    </r>
    <r>
      <rPr>
        <sz val="8"/>
        <rFont val="Verdana"/>
        <family val="0"/>
      </rPr>
      <t xml:space="preserve">   GERMANY</t>
    </r>
  </si>
  <si>
    <t>Fromanteel 1649 SOLAR-Clock gets 1st Pivoted-Pendulum</t>
  </si>
  <si>
    <t>Fromanteel 1649 SOLAR-Clock gets 2nd Hooke' Pendulum</t>
  </si>
  <si>
    <t>KP Thesis, Part II, (1996)</t>
  </si>
  <si>
    <t>4 Oc</t>
  </si>
  <si>
    <t>HOUR hand mm</t>
  </si>
  <si>
    <t>T mm Thickness</t>
  </si>
  <si>
    <t>CHAPTER RING diam. mm</t>
  </si>
  <si>
    <t>W mm</t>
  </si>
  <si>
    <t>4 Rd</t>
  </si>
  <si>
    <t>F 2nd</t>
  </si>
  <si>
    <t>b/r</t>
  </si>
  <si>
    <t>Barrel pivot extends/turned, NO stopwork,  brass dial on secondary hinges, full-span OAK back, iron motion bridge on brass feet, all steady-pins of red-copper, special door key</t>
  </si>
  <si>
    <t>max</t>
  </si>
  <si>
    <t>G Martinot Aux Galleries</t>
  </si>
  <si>
    <t>Unknown London Maker : Longitude timepiece</t>
  </si>
  <si>
    <t>private</t>
  </si>
  <si>
    <t>Private</t>
  </si>
  <si>
    <t>private</t>
  </si>
  <si>
    <t>Long.TP</t>
  </si>
  <si>
    <t>Bell metal bushes,</t>
  </si>
  <si>
    <t>fb</t>
  </si>
  <si>
    <t>HRS.DURATION</t>
  </si>
  <si>
    <t>bp</t>
  </si>
  <si>
    <t>Horol.MasterWorks, Oxford,Exh..6, AHS 2003</t>
  </si>
  <si>
    <t>round</t>
  </si>
  <si>
    <t>TP</t>
  </si>
  <si>
    <t>TP</t>
  </si>
  <si>
    <t>round</t>
  </si>
  <si>
    <t>1*</t>
  </si>
  <si>
    <r>
      <t>Weight remontoir on escape wheel, inverted "F" crutch</t>
    </r>
    <r>
      <rPr>
        <sz val="8"/>
        <color indexed="48"/>
        <rFont val="Verdana"/>
        <family val="0"/>
      </rPr>
      <t>,  Cycloid cheeks to pendulum</t>
    </r>
  </si>
  <si>
    <t>1st/</t>
  </si>
  <si>
    <t>NSec</t>
  </si>
  <si>
    <t>JL</t>
  </si>
  <si>
    <t/>
  </si>
  <si>
    <t>5-wheel fusee, CR every 3-mins, Chronos bell 108 secs,  clicks on backplate,</t>
  </si>
  <si>
    <t>DDP-EEC pp.84-88, Pl.104-107</t>
  </si>
  <si>
    <t>estimated date</t>
  </si>
  <si>
    <t>Centre-pinion</t>
  </si>
  <si>
    <t>W-inter</t>
  </si>
  <si>
    <r>
      <t>Severyn Oosterwijck,</t>
    </r>
    <r>
      <rPr>
        <b/>
        <sz val="8"/>
        <color indexed="8"/>
        <rFont val="Verdana"/>
        <family val="2"/>
      </rPr>
      <t xml:space="preserve"> </t>
    </r>
    <r>
      <rPr>
        <b/>
        <sz val="6"/>
        <color indexed="8"/>
        <rFont val="Verdana"/>
        <family val="0"/>
      </rPr>
      <t>'</t>
    </r>
    <r>
      <rPr>
        <b/>
        <i/>
        <sz val="6"/>
        <color indexed="20"/>
        <rFont val="Verdana"/>
        <family val="0"/>
      </rPr>
      <t>LIEBERGE'</t>
    </r>
    <r>
      <rPr>
        <b/>
        <i/>
        <sz val="6"/>
        <color indexed="8"/>
        <rFont val="Verdana"/>
        <family val="0"/>
      </rPr>
      <t xml:space="preserve"> </t>
    </r>
    <r>
      <rPr>
        <i/>
        <sz val="8"/>
        <color indexed="8"/>
        <rFont val="Verdana"/>
        <family val="0"/>
      </rPr>
      <t>c</t>
    </r>
    <r>
      <rPr>
        <sz val="8"/>
        <color indexed="8"/>
        <rFont val="Verdana"/>
        <family val="2"/>
      </rPr>
      <t xml:space="preserve">rest, (refer </t>
    </r>
    <r>
      <rPr>
        <b/>
        <i/>
        <sz val="8"/>
        <color indexed="46"/>
        <rFont val="Verdana"/>
        <family val="0"/>
      </rPr>
      <t xml:space="preserve">RH </t>
    </r>
    <r>
      <rPr>
        <sz val="8"/>
        <rFont val="Verdana"/>
        <family val="0"/>
      </rPr>
      <t>Pt.II)</t>
    </r>
  </si>
  <si>
    <t>Ped</t>
  </si>
  <si>
    <t>PIII</t>
  </si>
  <si>
    <r>
      <t>bp sgd 'Hollandia', silver mounted,</t>
    </r>
    <r>
      <rPr>
        <b/>
        <sz val="8"/>
        <color indexed="8"/>
        <rFont val="Verdana"/>
        <family val="2"/>
      </rPr>
      <t xml:space="preserve"> </t>
    </r>
    <r>
      <rPr>
        <b/>
        <sz val="8"/>
        <color indexed="53"/>
        <rFont val="Verdana"/>
        <family val="0"/>
      </rPr>
      <t>?GS</t>
    </r>
    <r>
      <rPr>
        <sz val="8"/>
        <color indexed="53"/>
        <rFont val="Verdana"/>
        <family val="0"/>
      </rPr>
      <t xml:space="preserve"> added</t>
    </r>
  </si>
  <si>
    <t>Annulus mm</t>
  </si>
  <si>
    <t>Get FREE PASSWORD at &lt;ahasuerus@btinternet.com&gt;</t>
  </si>
  <si>
    <t>square</t>
  </si>
  <si>
    <r>
      <t xml:space="preserve">Galileo invented </t>
    </r>
    <r>
      <rPr>
        <i/>
        <sz val="8"/>
        <color indexed="10"/>
        <rFont val="Verdana"/>
        <family val="0"/>
      </rPr>
      <t>saw-and-pin-wheel</t>
    </r>
    <r>
      <rPr>
        <sz val="8"/>
        <color indexed="10"/>
        <rFont val="Verdana"/>
        <family val="0"/>
      </rPr>
      <t xml:space="preserve"> detent escapement, </t>
    </r>
    <r>
      <rPr>
        <sz val="8"/>
        <rFont val="Verdana"/>
        <family val="0"/>
      </rPr>
      <t>made by Viviani for Vincenzo</t>
    </r>
  </si>
  <si>
    <t>n</t>
  </si>
  <si>
    <t>see drawing</t>
  </si>
  <si>
    <t>bp</t>
  </si>
  <si>
    <r>
      <t>Salomon Coster</t>
    </r>
    <r>
      <rPr>
        <sz val="8"/>
        <color indexed="48"/>
        <rFont val="Verdana"/>
        <family val="0"/>
      </rPr>
      <t xml:space="preserve">   Burratini 25 Sep.1657 </t>
    </r>
    <r>
      <rPr>
        <sz val="8"/>
        <rFont val="Verdana"/>
        <family val="0"/>
      </rPr>
      <t>[see Treffler]</t>
    </r>
  </si>
  <si>
    <t>n/a</t>
  </si>
  <si>
    <t>P-Fly</t>
  </si>
  <si>
    <t>HMV Vol.1., pp.287,288</t>
  </si>
  <si>
    <r>
      <t>Fusee, wedge plates, Contrate 60-sec back-dial, F-crutch susp.pendulum,</t>
    </r>
    <r>
      <rPr>
        <sz val="8"/>
        <color indexed="45"/>
        <rFont val="Verdana"/>
        <family val="0"/>
      </rPr>
      <t xml:space="preserve"> Sidereal train?</t>
    </r>
  </si>
  <si>
    <t>Not fitted</t>
  </si>
  <si>
    <t>Not fitted</t>
  </si>
  <si>
    <t>Anachronisms: Knoop (pre-1659), Hook (Pulley), Cycloid (pre-1660)</t>
  </si>
  <si>
    <t>2L/R</t>
  </si>
  <si>
    <r>
      <t>Octagonal dial-feet, single combined hand</t>
    </r>
    <r>
      <rPr>
        <sz val="8"/>
        <color indexed="10"/>
        <rFont val="Verdana"/>
        <family val="0"/>
      </rPr>
      <t>/zigzag 10-minutes</t>
    </r>
    <r>
      <rPr>
        <sz val="8"/>
        <color indexed="8"/>
        <rFont val="Verdana"/>
        <family val="2"/>
      </rPr>
      <t xml:space="preserve">, tortoiseshell frame, OAK carcass/framed back, rear spikes, simple </t>
    </r>
    <r>
      <rPr>
        <sz val="8"/>
        <color indexed="10"/>
        <rFont val="Verdana"/>
        <family val="0"/>
      </rPr>
      <t>door-catch</t>
    </r>
    <r>
      <rPr>
        <sz val="8"/>
        <color indexed="53"/>
        <rFont val="Verdana"/>
        <family val="0"/>
      </rPr>
      <t>!</t>
    </r>
  </si>
  <si>
    <t>D cm - Trunk</t>
  </si>
  <si>
    <t>square</t>
  </si>
  <si>
    <r>
      <t xml:space="preserve">Wedge plates, Contrate 60-Sec.back-dial, odd Motionwork, </t>
    </r>
    <r>
      <rPr>
        <sz val="8"/>
        <rFont val="Verdana"/>
        <family val="0"/>
      </rPr>
      <t>now weight/pivoted-pend</t>
    </r>
  </si>
  <si>
    <t>n/a</t>
  </si>
  <si>
    <t>6th</t>
  </si>
  <si>
    <t xml:space="preserve"> </t>
  </si>
  <si>
    <t>LH and MS</t>
  </si>
  <si>
    <t>Edward East  - London : Longitude timepiece</t>
  </si>
  <si>
    <t>John Fromanteel  - London : Longitude timepiece</t>
  </si>
  <si>
    <t>Knop/Ring</t>
  </si>
  <si>
    <t>private</t>
  </si>
  <si>
    <t>2nd</t>
  </si>
  <si>
    <t>4th</t>
  </si>
  <si>
    <t>Pierre Saude' Paris</t>
  </si>
  <si>
    <t>round</t>
  </si>
  <si>
    <t>DDP-EEC pp.81-84, Pl.99-103 and Pl.185-186</t>
  </si>
  <si>
    <r>
      <t>5 wheel going-train</t>
    </r>
    <r>
      <rPr>
        <sz val="8"/>
        <color indexed="8"/>
        <rFont val="Verdana"/>
        <family val="2"/>
      </rPr>
      <t>, English box-case</t>
    </r>
    <r>
      <rPr>
        <sz val="8"/>
        <color indexed="10"/>
        <rFont val="Verdana"/>
        <family val="0"/>
      </rPr>
      <t>+slide panel</t>
    </r>
    <r>
      <rPr>
        <sz val="8"/>
        <color indexed="8"/>
        <rFont val="Verdana"/>
        <family val="2"/>
      </rPr>
      <t>,</t>
    </r>
  </si>
  <si>
    <t>associated</t>
  </si>
  <si>
    <t xml:space="preserve">KP Belmont Report 25-03-94 (discovered earlier X-Beat and Verge, assoc.Dial, added equation/tidal rings) </t>
  </si>
  <si>
    <r>
      <t xml:space="preserve">FRANCE </t>
    </r>
    <r>
      <rPr>
        <b/>
        <i/>
        <sz val="8"/>
        <color indexed="8"/>
        <rFont val="Verdana"/>
        <family val="0"/>
      </rPr>
      <t>-'Pendules Religieuses'</t>
    </r>
  </si>
  <si>
    <t xml:space="preserve"> </t>
  </si>
  <si>
    <t>Not fitted</t>
  </si>
  <si>
    <r>
      <t>USER Filters:</t>
    </r>
    <r>
      <rPr>
        <b/>
        <i/>
        <sz val="8"/>
        <color indexed="10"/>
        <rFont val="Verdana"/>
        <family val="2"/>
      </rPr>
      <t xml:space="preserve">  Customise Your Research Data&gt;</t>
    </r>
  </si>
  <si>
    <t>TP-Alarm</t>
  </si>
  <si>
    <t>KP - Thesis (1996)</t>
  </si>
  <si>
    <t>fp</t>
  </si>
  <si>
    <r>
      <t>HMV</t>
    </r>
    <r>
      <rPr>
        <sz val="8"/>
        <rFont val="Verdana"/>
        <family val="0"/>
      </rPr>
      <t xml:space="preserve"> BvL-984</t>
    </r>
  </si>
  <si>
    <t xml:space="preserve"> ID Plomp Chronology</t>
  </si>
  <si>
    <t>Quarter-Train</t>
  </si>
  <si>
    <t>&gt;1670</t>
  </si>
  <si>
    <t>TP</t>
  </si>
  <si>
    <t>not/available</t>
  </si>
  <si>
    <t>12=Ring-Knop</t>
  </si>
  <si>
    <t>Knop+R</t>
  </si>
  <si>
    <t>M_SL</t>
  </si>
  <si>
    <r>
      <t>Drawing c.1670, inscribed</t>
    </r>
    <r>
      <rPr>
        <i/>
        <sz val="8"/>
        <color indexed="48"/>
        <rFont val="Verdana"/>
        <family val="0"/>
      </rPr>
      <t xml:space="preserve"> "Mon Horologe pour les Longitudes" (Triangular Pendulum)</t>
    </r>
  </si>
  <si>
    <t>Leiden University Library</t>
  </si>
  <si>
    <t>Christiaan Huygens (Theoretical - Remontoir Patent)</t>
  </si>
  <si>
    <t>Longitude</t>
  </si>
  <si>
    <t>Clock-H</t>
  </si>
  <si>
    <t>Claude Pascal</t>
  </si>
  <si>
    <t>MOVEMENT</t>
  </si>
  <si>
    <r>
      <t xml:space="preserve">John Hilderson [given H.No.2 second published] </t>
    </r>
    <r>
      <rPr>
        <sz val="8"/>
        <color indexed="10"/>
        <rFont val="Verdana"/>
        <family val="0"/>
      </rPr>
      <t>Engr.B</t>
    </r>
  </si>
  <si>
    <t>H mm</t>
  </si>
  <si>
    <t>Royal</t>
  </si>
  <si>
    <t>fb2</t>
  </si>
  <si>
    <t>Lloyd</t>
  </si>
  <si>
    <t>APPENDIX FIVE</t>
  </si>
  <si>
    <t>KP (Weston/Leopold)</t>
  </si>
  <si>
    <r>
      <t>ENGLAND -</t>
    </r>
    <r>
      <rPr>
        <b/>
        <i/>
        <sz val="8"/>
        <color indexed="8"/>
        <rFont val="Verdana"/>
        <family val="0"/>
      </rPr>
      <t xml:space="preserve"> 'Spring Clocks'</t>
    </r>
  </si>
  <si>
    <r>
      <t>Wm.Leybourne '</t>
    </r>
    <r>
      <rPr>
        <i/>
        <sz val="8"/>
        <color indexed="8"/>
        <rFont val="Verdana"/>
        <family val="0"/>
      </rPr>
      <t>Pleasure with Profit' (1694), Mechanical XXXVII</t>
    </r>
  </si>
  <si>
    <t>Going Dutch symposium 3-12-11 (Volkskrant 16-11-11, NCRHandelsblad 5-12-11)</t>
  </si>
  <si>
    <t>1666/7</t>
  </si>
  <si>
    <t>Remontoir</t>
  </si>
  <si>
    <t>Astronomer Hevelius independently invents pend. counter, timer, clock in pend-bob.</t>
  </si>
  <si>
    <t>1642/9</t>
  </si>
  <si>
    <t>** TO SUBMIT YOUR EARLY PENDULUM DATA - CLICK HERE **</t>
  </si>
  <si>
    <t>*TO SUBMIT YOUR DATA FOR EARLY PENDULUM CLOCKS - CLICK HERE*</t>
  </si>
  <si>
    <t xml:space="preserve">Huygens "Horologium Oscillatorium", 1673 </t>
  </si>
  <si>
    <t>private</t>
  </si>
  <si>
    <t>GOING TRAIN.</t>
  </si>
  <si>
    <t>box</t>
  </si>
  <si>
    <t>Huygens Legacy, nr.12, pp.36,37</t>
  </si>
  <si>
    <r>
      <t xml:space="preserve">John Hilderson? </t>
    </r>
    <r>
      <rPr>
        <sz val="8"/>
        <color indexed="8"/>
        <rFont val="Verdana"/>
        <family val="2"/>
      </rPr>
      <t xml:space="preserve">- </t>
    </r>
    <r>
      <rPr>
        <sz val="8"/>
        <color indexed="48"/>
        <rFont val="Verdana"/>
        <family val="0"/>
      </rPr>
      <t>4th</t>
    </r>
    <r>
      <rPr>
        <sz val="8"/>
        <color indexed="8"/>
        <rFont val="Verdana"/>
        <family val="2"/>
      </rPr>
      <t xml:space="preserve"> </t>
    </r>
    <r>
      <rPr>
        <sz val="8"/>
        <color indexed="10"/>
        <rFont val="Verdana"/>
        <family val="0"/>
      </rPr>
      <t>Bruce Longitude</t>
    </r>
  </si>
  <si>
    <r>
      <t>Ahasuerus Fromanteel?</t>
    </r>
    <r>
      <rPr>
        <sz val="8"/>
        <color indexed="10"/>
        <rFont val="Verdana"/>
        <family val="0"/>
      </rPr>
      <t xml:space="preserve"> - 1st Bruce Longitude</t>
    </r>
  </si>
  <si>
    <t>JL, KP</t>
  </si>
  <si>
    <t>John Hilderson Londini fecit  [Weston H-No.4: Engr.C]</t>
  </si>
  <si>
    <t>H+</t>
  </si>
  <si>
    <t>H</t>
  </si>
  <si>
    <t>GS</t>
  </si>
  <si>
    <t>H</t>
  </si>
  <si>
    <t>RP Dutch Pendulum Clocks, nr.115, p.220</t>
  </si>
  <si>
    <t>DDP</t>
  </si>
  <si>
    <t>Clock</t>
  </si>
  <si>
    <t>TRAIN Wheels</t>
  </si>
  <si>
    <t>Clock-H+1</t>
  </si>
  <si>
    <t>box</t>
  </si>
  <si>
    <t>TP</t>
  </si>
  <si>
    <t>Phillips, 18/07/1989. Lot.176; now in a period Walnut case (with later bone  marquetry)</t>
  </si>
  <si>
    <t>centre-wheel at front, one hand, Dutch potences</t>
  </si>
  <si>
    <t>Leiden U.</t>
  </si>
  <si>
    <t>n</t>
  </si>
  <si>
    <t>nn</t>
  </si>
  <si>
    <r>
      <t xml:space="preserve">Attrib. Severyn Oosterwijck, </t>
    </r>
    <r>
      <rPr>
        <b/>
        <i/>
        <sz val="6"/>
        <color indexed="20"/>
        <rFont val="Verdana"/>
        <family val="0"/>
      </rPr>
      <t>'RUYSCH-Van ALPHEN</t>
    </r>
    <r>
      <rPr>
        <i/>
        <sz val="6"/>
        <color indexed="20"/>
        <rFont val="Verdana"/>
        <family val="0"/>
      </rPr>
      <t>'</t>
    </r>
    <r>
      <rPr>
        <i/>
        <sz val="8"/>
        <color indexed="20"/>
        <rFont val="Verdana"/>
        <family val="0"/>
      </rPr>
      <t xml:space="preserve"> </t>
    </r>
    <r>
      <rPr>
        <sz val="8"/>
        <rFont val="Verdana"/>
        <family val="0"/>
      </rPr>
      <t>crests</t>
    </r>
  </si>
  <si>
    <t>"F"-crutch, weight remontoir on crown-wheel, sketch 1662, patent 1664</t>
  </si>
  <si>
    <t>Added alarum</t>
  </si>
  <si>
    <t>Later 18th C.</t>
  </si>
  <si>
    <r>
      <t xml:space="preserve"> EARLY PENDULUM CLOCKS                                                                          </t>
    </r>
    <r>
      <rPr>
        <b/>
        <sz val="10"/>
        <color indexed="61"/>
        <rFont val="Verdana"/>
        <family val="0"/>
      </rPr>
      <t xml:space="preserve">SPRING  CLOCKS  [Sheet 1] </t>
    </r>
    <r>
      <rPr>
        <b/>
        <sz val="10"/>
        <color indexed="8"/>
        <rFont val="Verdana"/>
        <family val="0"/>
      </rPr>
      <t xml:space="preserve">                           </t>
    </r>
    <r>
      <rPr>
        <b/>
        <sz val="10"/>
        <color indexed="10"/>
        <rFont val="Verdana"/>
        <family val="0"/>
      </rPr>
      <t xml:space="preserve">Feature first noted </t>
    </r>
    <r>
      <rPr>
        <b/>
        <sz val="10"/>
        <color indexed="11"/>
        <rFont val="Verdana"/>
        <family val="0"/>
      </rPr>
      <t xml:space="preserve">                                             </t>
    </r>
    <r>
      <rPr>
        <b/>
        <sz val="10"/>
        <color indexed="48"/>
        <rFont val="Verdana"/>
        <family val="0"/>
      </rPr>
      <t>Primary Sources [Huygens]</t>
    </r>
    <r>
      <rPr>
        <b/>
        <sz val="10"/>
        <color indexed="11"/>
        <rFont val="Verdana"/>
        <family val="0"/>
      </rPr>
      <t xml:space="preserve">   </t>
    </r>
    <r>
      <rPr>
        <b/>
        <sz val="10"/>
        <color indexed="44"/>
        <rFont val="Verdana"/>
        <family val="0"/>
      </rPr>
      <t xml:space="preserve">                                  </t>
    </r>
    <r>
      <rPr>
        <b/>
        <sz val="10"/>
        <color indexed="11"/>
        <rFont val="Verdana"/>
        <family val="0"/>
      </rPr>
      <t>Commonality with Coster</t>
    </r>
    <r>
      <rPr>
        <b/>
        <sz val="10"/>
        <color indexed="12"/>
        <rFont val="Verdana"/>
        <family val="0"/>
      </rPr>
      <t xml:space="preserve">                                                    </t>
    </r>
    <r>
      <rPr>
        <b/>
        <sz val="10"/>
        <color indexed="53"/>
        <rFont val="Verdana"/>
        <family val="0"/>
      </rPr>
      <t xml:space="preserve">                     </t>
    </r>
    <r>
      <rPr>
        <b/>
        <sz val="10"/>
        <color indexed="45"/>
        <rFont val="Verdana"/>
        <family val="0"/>
      </rPr>
      <t>Data Deduced</t>
    </r>
    <r>
      <rPr>
        <b/>
        <sz val="10"/>
        <color indexed="53"/>
        <rFont val="Verdana"/>
        <family val="0"/>
      </rPr>
      <t xml:space="preserve">                      </t>
    </r>
    <r>
      <rPr>
        <b/>
        <sz val="10"/>
        <color indexed="45"/>
        <rFont val="Verdana"/>
        <family val="0"/>
      </rPr>
      <t xml:space="preserve">                          </t>
    </r>
    <r>
      <rPr>
        <b/>
        <sz val="10"/>
        <color indexed="53"/>
        <rFont val="Verdana"/>
        <family val="0"/>
      </rPr>
      <t xml:space="preserve">?Reconstructions                                                                           </t>
    </r>
    <r>
      <rPr>
        <b/>
        <sz val="10"/>
        <color indexed="8"/>
        <rFont val="Verdana"/>
        <family val="0"/>
      </rPr>
      <t xml:space="preserve">                                                                             Data Confirmed                                                                                 </t>
    </r>
    <r>
      <rPr>
        <b/>
        <sz val="10"/>
        <color indexed="61"/>
        <rFont val="Verdana"/>
        <family val="0"/>
      </rPr>
      <t xml:space="preserve">[For Weight Clocks, refer to Sheet 2]                                   </t>
    </r>
  </si>
  <si>
    <t>Case height is measured without brass crest height 60mm - (total height 340mm)</t>
  </si>
  <si>
    <t>private</t>
  </si>
  <si>
    <t>Clock-H</t>
  </si>
  <si>
    <t>Marcel Toesbosch - endcover of "KISTJES" by Hans v/d Ende sr. and jr.</t>
  </si>
  <si>
    <r>
      <t xml:space="preserve">                                                                                                               </t>
    </r>
    <r>
      <rPr>
        <b/>
        <sz val="8"/>
        <color indexed="60"/>
        <rFont val="Verdana"/>
        <family val="0"/>
      </rPr>
      <t xml:space="preserve"> </t>
    </r>
    <r>
      <rPr>
        <b/>
        <sz val="8"/>
        <color indexed="53"/>
        <rFont val="Verdana"/>
        <family val="0"/>
      </rPr>
      <t>Original matrix by Fred Kats, extended and redesigned by Keith Piggott ©</t>
    </r>
  </si>
  <si>
    <t>Eng</t>
  </si>
  <si>
    <t xml:space="preserve"> </t>
  </si>
  <si>
    <t>English/associated</t>
  </si>
  <si>
    <t>Trefler J.P. Augsburg:  claim to priority over Huygens</t>
  </si>
  <si>
    <t>N/K  Medici Palace clock (Boulliau's drawing to Huygens)</t>
  </si>
  <si>
    <t>H cm - Maximum</t>
  </si>
  <si>
    <t>W cm - Inside</t>
  </si>
  <si>
    <t>Thickness cm - Trunk</t>
  </si>
  <si>
    <t>Intermediate</t>
  </si>
  <si>
    <t>Toebosch</t>
  </si>
  <si>
    <t>box*</t>
  </si>
  <si>
    <t>Tortoiseshell on door-</t>
  </si>
  <si>
    <t>5th</t>
  </si>
  <si>
    <t>RP; BVL-983</t>
  </si>
  <si>
    <r>
      <t>J.Leopold,</t>
    </r>
    <r>
      <rPr>
        <i/>
        <sz val="8"/>
        <color indexed="8"/>
        <rFont val="Verdana"/>
        <family val="0"/>
      </rPr>
      <t>"The Quest of Longitude"</t>
    </r>
    <r>
      <rPr>
        <sz val="8"/>
        <color indexed="8"/>
        <rFont val="Verdana"/>
        <family val="2"/>
      </rPr>
      <t>, p.105 (WJH Andrews, Harvard 1996)</t>
    </r>
  </si>
  <si>
    <t>RP Dutch Pendulum Clocks, pp.15-17;  Medici Inventory 1690</t>
  </si>
  <si>
    <t>Huygens Legacy, nr.13, pp.38,39</t>
  </si>
  <si>
    <t xml:space="preserve">Whitstone-Sabrier, "Identification and Attribution of CH first pendulum clock", AHS, </t>
  </si>
  <si>
    <t>JL</t>
  </si>
  <si>
    <t>Count-Wheel Nr.</t>
  </si>
  <si>
    <t>Locking-Plate Configuration</t>
  </si>
  <si>
    <t>H</t>
  </si>
  <si>
    <r>
      <t>Sev.Oosterwijck</t>
    </r>
    <r>
      <rPr>
        <sz val="8"/>
        <color indexed="48"/>
        <rFont val="Verdana"/>
        <family val="0"/>
      </rPr>
      <t xml:space="preserve">  Huygens Longitude, Triangular Pendulum </t>
    </r>
  </si>
  <si>
    <t>motion work revised</t>
  </si>
  <si>
    <r>
      <t xml:space="preserve">EARLY PENDULUM CLOCKS                                                      </t>
    </r>
    <r>
      <rPr>
        <b/>
        <sz val="11"/>
        <color indexed="61"/>
        <rFont val="Verdana"/>
        <family val="0"/>
      </rPr>
      <t xml:space="preserve"> WEIGHT CLOCKS [Sheet 2]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Verdana"/>
        <family val="0"/>
      </rPr>
      <t xml:space="preserve">Feature first noted </t>
    </r>
    <r>
      <rPr>
        <b/>
        <sz val="11"/>
        <color indexed="11"/>
        <rFont val="Verdana"/>
        <family val="0"/>
      </rPr>
      <t xml:space="preserve">                                                </t>
    </r>
    <r>
      <rPr>
        <b/>
        <sz val="11"/>
        <color indexed="48"/>
        <rFont val="Verdana"/>
        <family val="0"/>
      </rPr>
      <t xml:space="preserve">                                                        Primary Sources [Huygens]</t>
    </r>
    <r>
      <rPr>
        <b/>
        <sz val="11"/>
        <color indexed="11"/>
        <rFont val="Verdana"/>
        <family val="0"/>
      </rPr>
      <t xml:space="preserve">   </t>
    </r>
    <r>
      <rPr>
        <b/>
        <sz val="11"/>
        <color indexed="44"/>
        <rFont val="Verdana"/>
        <family val="0"/>
      </rPr>
      <t xml:space="preserve">                                      </t>
    </r>
    <r>
      <rPr>
        <b/>
        <sz val="11"/>
        <color indexed="12"/>
        <rFont val="Verdana"/>
        <family val="0"/>
      </rPr>
      <t xml:space="preserve">                                                </t>
    </r>
    <r>
      <rPr>
        <b/>
        <sz val="11"/>
        <color indexed="53"/>
        <rFont val="Verdana"/>
        <family val="0"/>
      </rPr>
      <t xml:space="preserve">                                                      </t>
    </r>
    <r>
      <rPr>
        <b/>
        <sz val="11"/>
        <color indexed="45"/>
        <rFont val="Verdana"/>
        <family val="0"/>
      </rPr>
      <t xml:space="preserve"> Data Deduced  </t>
    </r>
    <r>
      <rPr>
        <b/>
        <sz val="11"/>
        <rFont val="Verdana"/>
        <family val="0"/>
      </rPr>
      <t xml:space="preserve">                                                                                                     </t>
    </r>
    <r>
      <rPr>
        <b/>
        <sz val="11"/>
        <color indexed="52"/>
        <rFont val="Verdana"/>
        <family val="0"/>
      </rPr>
      <t>?Reconstructions</t>
    </r>
    <r>
      <rPr>
        <b/>
        <sz val="11"/>
        <rFont val="Verdana"/>
        <family val="0"/>
      </rPr>
      <t xml:space="preserve">                                                                                     Data Confirmed                                                                                                                         </t>
    </r>
    <r>
      <rPr>
        <b/>
        <sz val="11"/>
        <color indexed="61"/>
        <rFont val="Verdana"/>
        <family val="0"/>
      </rPr>
      <t xml:space="preserve"> [For Spring Clocks, refer to Sheet 1]</t>
    </r>
  </si>
  <si>
    <t>b/fp</t>
  </si>
  <si>
    <t>b/fp</t>
  </si>
  <si>
    <t>Ahasuerus Fromanteel - London</t>
  </si>
  <si>
    <r>
      <t>GERMANY -  '</t>
    </r>
    <r>
      <rPr>
        <b/>
        <i/>
        <sz val="8"/>
        <color indexed="9"/>
        <rFont val="Verdana"/>
        <family val="0"/>
      </rPr>
      <t>Stok Uhren'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</si>
</sst>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</numFmts>
  <fonts count="132"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12"/>
      <name val="Verdana"/>
      <family val="2"/>
    </font>
    <font>
      <sz val="8"/>
      <color indexed="55"/>
      <name val="Verdana"/>
      <family val="2"/>
    </font>
    <font>
      <sz val="8"/>
      <name val="Verdana"/>
      <family val="0"/>
    </font>
    <font>
      <sz val="8"/>
      <name val="Calibri"/>
      <family val="2"/>
    </font>
    <font>
      <b/>
      <sz val="8"/>
      <color indexed="8"/>
      <name val="Verdana"/>
      <family val="2"/>
    </font>
    <font>
      <b/>
      <sz val="8"/>
      <color indexed="55"/>
      <name val="Verdana"/>
      <family val="0"/>
    </font>
    <font>
      <sz val="8"/>
      <color indexed="10"/>
      <name val="Verdana"/>
      <family val="0"/>
    </font>
    <font>
      <sz val="8"/>
      <color indexed="18"/>
      <name val="Verdana"/>
      <family val="0"/>
    </font>
    <font>
      <sz val="8"/>
      <color indexed="57"/>
      <name val="Verdana"/>
      <family val="0"/>
    </font>
    <font>
      <sz val="8"/>
      <color indexed="11"/>
      <name val="Verdana"/>
      <family val="0"/>
    </font>
    <font>
      <b/>
      <sz val="8"/>
      <color indexed="10"/>
      <name val="Verdana"/>
      <family val="0"/>
    </font>
    <font>
      <sz val="8"/>
      <color indexed="40"/>
      <name val="Verdana"/>
      <family val="0"/>
    </font>
    <font>
      <b/>
      <sz val="8"/>
      <color indexed="12"/>
      <name val="Verdana"/>
      <family val="0"/>
    </font>
    <font>
      <sz val="8"/>
      <color indexed="53"/>
      <name val="Verdana"/>
      <family val="0"/>
    </font>
    <font>
      <b/>
      <sz val="8"/>
      <color indexed="53"/>
      <name val="Verdana"/>
      <family val="0"/>
    </font>
    <font>
      <b/>
      <sz val="8"/>
      <color indexed="46"/>
      <name val="Verdana"/>
      <family val="0"/>
    </font>
    <font>
      <sz val="8"/>
      <color indexed="46"/>
      <name val="Verdana"/>
      <family val="0"/>
    </font>
    <font>
      <sz val="8"/>
      <color indexed="45"/>
      <name val="Verdana"/>
      <family val="0"/>
    </font>
    <font>
      <sz val="8"/>
      <color indexed="48"/>
      <name val="Verdana"/>
      <family val="0"/>
    </font>
    <font>
      <sz val="8"/>
      <color indexed="17"/>
      <name val="Verdana"/>
      <family val="0"/>
    </font>
    <font>
      <sz val="8"/>
      <color indexed="44"/>
      <name val="Verdana"/>
      <family val="0"/>
    </font>
    <font>
      <i/>
      <sz val="8"/>
      <color indexed="10"/>
      <name val="Verdana"/>
      <family val="0"/>
    </font>
    <font>
      <i/>
      <sz val="8"/>
      <name val="Verdan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Verdana"/>
      <family val="0"/>
    </font>
    <font>
      <u val="single"/>
      <sz val="9"/>
      <color indexed="12"/>
      <name val="Calibri"/>
      <family val="0"/>
    </font>
    <font>
      <b/>
      <sz val="8"/>
      <color indexed="9"/>
      <name val="Verdana"/>
      <family val="0"/>
    </font>
    <font>
      <b/>
      <i/>
      <sz val="8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Geneva"/>
      <family val="0"/>
    </font>
    <font>
      <b/>
      <i/>
      <sz val="8"/>
      <color indexed="8"/>
      <name val="Verdana"/>
      <family val="0"/>
    </font>
    <font>
      <b/>
      <i/>
      <sz val="8"/>
      <color indexed="9"/>
      <name val="Verdana"/>
      <family val="0"/>
    </font>
    <font>
      <b/>
      <sz val="10"/>
      <color indexed="8"/>
      <name val="Verdana"/>
      <family val="0"/>
    </font>
    <font>
      <b/>
      <sz val="10"/>
      <color indexed="61"/>
      <name val="Verdana"/>
      <family val="0"/>
    </font>
    <font>
      <b/>
      <sz val="10"/>
      <color indexed="10"/>
      <name val="Verdana"/>
      <family val="0"/>
    </font>
    <font>
      <b/>
      <sz val="10"/>
      <color indexed="11"/>
      <name val="Verdana"/>
      <family val="0"/>
    </font>
    <font>
      <b/>
      <sz val="10"/>
      <color indexed="48"/>
      <name val="Verdana"/>
      <family val="0"/>
    </font>
    <font>
      <b/>
      <sz val="10"/>
      <color indexed="44"/>
      <name val="Verdana"/>
      <family val="0"/>
    </font>
    <font>
      <b/>
      <sz val="10"/>
      <color indexed="12"/>
      <name val="Verdana"/>
      <family val="0"/>
    </font>
    <font>
      <b/>
      <sz val="10"/>
      <color indexed="53"/>
      <name val="Verdana"/>
      <family val="0"/>
    </font>
    <font>
      <b/>
      <sz val="10"/>
      <color indexed="45"/>
      <name val="Verdana"/>
      <family val="0"/>
    </font>
    <font>
      <b/>
      <sz val="10"/>
      <name val="Verdana"/>
      <family val="0"/>
    </font>
    <font>
      <b/>
      <i/>
      <sz val="10"/>
      <color indexed="10"/>
      <name val="Verdana"/>
      <family val="0"/>
    </font>
    <font>
      <b/>
      <i/>
      <sz val="8"/>
      <color indexed="46"/>
      <name val="Verdana"/>
      <family val="0"/>
    </font>
    <font>
      <i/>
      <sz val="8"/>
      <color indexed="48"/>
      <name val="Verdana"/>
      <family val="0"/>
    </font>
    <font>
      <i/>
      <u val="single"/>
      <sz val="9"/>
      <color indexed="12"/>
      <name val="Calibri"/>
      <family val="0"/>
    </font>
    <font>
      <sz val="8"/>
      <color indexed="20"/>
      <name val="Verdana"/>
      <family val="0"/>
    </font>
    <font>
      <b/>
      <i/>
      <sz val="8"/>
      <color indexed="20"/>
      <name val="Verdana"/>
      <family val="0"/>
    </font>
    <font>
      <b/>
      <i/>
      <sz val="8"/>
      <color indexed="12"/>
      <name val="Verdana"/>
      <family val="0"/>
    </font>
    <font>
      <u val="single"/>
      <sz val="8"/>
      <color indexed="12"/>
      <name val="Calibri"/>
      <family val="0"/>
    </font>
    <font>
      <i/>
      <sz val="8"/>
      <color indexed="8"/>
      <name val="Verdana"/>
      <family val="0"/>
    </font>
    <font>
      <u val="single"/>
      <sz val="8"/>
      <color indexed="12"/>
      <name val="Verdana"/>
      <family val="0"/>
    </font>
    <font>
      <b/>
      <sz val="8"/>
      <color indexed="9"/>
      <name val="Times New Roman"/>
      <family val="0"/>
    </font>
    <font>
      <b/>
      <sz val="11"/>
      <color indexed="9"/>
      <name val="Times New Roman"/>
      <family val="0"/>
    </font>
    <font>
      <b/>
      <sz val="9"/>
      <color indexed="9"/>
      <name val="Times New Roman"/>
      <family val="0"/>
    </font>
    <font>
      <b/>
      <sz val="10"/>
      <color indexed="9"/>
      <name val="Times New Roman"/>
      <family val="0"/>
    </font>
    <font>
      <u val="single"/>
      <sz val="11"/>
      <color indexed="10"/>
      <name val="Times New Roman"/>
      <family val="0"/>
    </font>
    <font>
      <b/>
      <i/>
      <sz val="8"/>
      <name val="Verdana"/>
      <family val="0"/>
    </font>
    <font>
      <i/>
      <sz val="8"/>
      <color indexed="20"/>
      <name val="Verdana"/>
      <family val="0"/>
    </font>
    <font>
      <sz val="9"/>
      <color indexed="10"/>
      <name val="Verdana"/>
      <family val="0"/>
    </font>
    <font>
      <sz val="11"/>
      <color indexed="12"/>
      <name val="Calibri"/>
      <family val="2"/>
    </font>
    <font>
      <i/>
      <sz val="8"/>
      <color indexed="12"/>
      <name val="Verdana"/>
      <family val="0"/>
    </font>
    <font>
      <b/>
      <sz val="9"/>
      <color indexed="12"/>
      <name val="Times New Roman"/>
      <family val="0"/>
    </font>
    <font>
      <b/>
      <sz val="8"/>
      <color indexed="60"/>
      <name val="Verdana"/>
      <family val="0"/>
    </font>
    <font>
      <i/>
      <sz val="6"/>
      <color indexed="20"/>
      <name val="Verdana"/>
      <family val="0"/>
    </font>
    <font>
      <b/>
      <sz val="6"/>
      <color indexed="8"/>
      <name val="Verdana"/>
      <family val="0"/>
    </font>
    <font>
      <b/>
      <i/>
      <sz val="6"/>
      <color indexed="20"/>
      <name val="Verdana"/>
      <family val="0"/>
    </font>
    <font>
      <b/>
      <i/>
      <sz val="6"/>
      <color indexed="8"/>
      <name val="Verdana"/>
      <family val="0"/>
    </font>
    <font>
      <b/>
      <sz val="11"/>
      <color indexed="8"/>
      <name val="Verdana"/>
      <family val="2"/>
    </font>
    <font>
      <b/>
      <i/>
      <sz val="11"/>
      <color indexed="8"/>
      <name val="Verdana"/>
      <family val="0"/>
    </font>
    <font>
      <b/>
      <sz val="11"/>
      <color indexed="55"/>
      <name val="Verdana"/>
      <family val="0"/>
    </font>
    <font>
      <b/>
      <sz val="11"/>
      <color indexed="60"/>
      <name val="Verdana"/>
      <family val="0"/>
    </font>
    <font>
      <b/>
      <sz val="11"/>
      <color indexed="53"/>
      <name val="Verdana"/>
      <family val="0"/>
    </font>
    <font>
      <sz val="11"/>
      <color indexed="48"/>
      <name val="Verdana"/>
      <family val="0"/>
    </font>
    <font>
      <sz val="11"/>
      <color indexed="8"/>
      <name val="Verdana"/>
      <family val="2"/>
    </font>
    <font>
      <sz val="11"/>
      <color indexed="12"/>
      <name val="Verdana"/>
      <family val="2"/>
    </font>
    <font>
      <sz val="11"/>
      <name val="Verdana"/>
      <family val="0"/>
    </font>
    <font>
      <sz val="11"/>
      <color indexed="10"/>
      <name val="Verdana"/>
      <family val="0"/>
    </font>
    <font>
      <i/>
      <sz val="11"/>
      <color indexed="8"/>
      <name val="Verdana"/>
      <family val="0"/>
    </font>
    <font>
      <sz val="11"/>
      <color indexed="45"/>
      <name val="Verdana"/>
      <family val="0"/>
    </font>
    <font>
      <sz val="11"/>
      <color indexed="17"/>
      <name val="Verdana"/>
      <family val="0"/>
    </font>
    <font>
      <sz val="11"/>
      <color indexed="57"/>
      <name val="Verdana"/>
      <family val="0"/>
    </font>
    <font>
      <sz val="11"/>
      <color indexed="53"/>
      <name val="Verdana"/>
      <family val="0"/>
    </font>
    <font>
      <b/>
      <sz val="11"/>
      <name val="Verdana"/>
      <family val="0"/>
    </font>
    <font>
      <i/>
      <sz val="11"/>
      <color indexed="48"/>
      <name val="Verdana"/>
      <family val="0"/>
    </font>
    <font>
      <sz val="11"/>
      <color indexed="48"/>
      <name val="Calibri"/>
      <family val="0"/>
    </font>
    <font>
      <b/>
      <sz val="11"/>
      <color indexed="9"/>
      <name val="Verdana"/>
      <family val="0"/>
    </font>
    <font>
      <b/>
      <i/>
      <sz val="11"/>
      <color indexed="9"/>
      <name val="Verdana"/>
      <family val="0"/>
    </font>
    <font>
      <b/>
      <i/>
      <sz val="11"/>
      <color indexed="12"/>
      <name val="Verdana"/>
      <family val="0"/>
    </font>
    <font>
      <i/>
      <sz val="11"/>
      <color indexed="12"/>
      <name val="Verdana"/>
      <family val="0"/>
    </font>
    <font>
      <i/>
      <sz val="11"/>
      <color indexed="10"/>
      <name val="Verdana"/>
      <family val="0"/>
    </font>
    <font>
      <u val="single"/>
      <sz val="11"/>
      <color indexed="12"/>
      <name val="Verdana"/>
      <family val="0"/>
    </font>
    <font>
      <b/>
      <sz val="11"/>
      <color indexed="61"/>
      <name val="Verdana"/>
      <family val="0"/>
    </font>
    <font>
      <b/>
      <sz val="11"/>
      <color indexed="10"/>
      <name val="Verdana"/>
      <family val="0"/>
    </font>
    <font>
      <b/>
      <sz val="11"/>
      <color indexed="11"/>
      <name val="Verdana"/>
      <family val="0"/>
    </font>
    <font>
      <b/>
      <sz val="11"/>
      <color indexed="48"/>
      <name val="Verdana"/>
      <family val="0"/>
    </font>
    <font>
      <b/>
      <sz val="11"/>
      <color indexed="44"/>
      <name val="Verdana"/>
      <family val="0"/>
    </font>
    <font>
      <b/>
      <sz val="11"/>
      <color indexed="12"/>
      <name val="Verdana"/>
      <family val="0"/>
    </font>
    <font>
      <b/>
      <sz val="11"/>
      <color indexed="45"/>
      <name val="Verdana"/>
      <family val="0"/>
    </font>
    <font>
      <b/>
      <sz val="11"/>
      <color indexed="52"/>
      <name val="Verdana"/>
      <family val="0"/>
    </font>
    <font>
      <sz val="10"/>
      <color indexed="9"/>
      <name val="Verdana"/>
      <family val="0"/>
    </font>
    <font>
      <sz val="10"/>
      <color indexed="8"/>
      <name val="Verdana"/>
      <family val="2"/>
    </font>
    <font>
      <b/>
      <sz val="11"/>
      <color indexed="53"/>
      <name val="Times New Roman"/>
      <family val="0"/>
    </font>
    <font>
      <u val="single"/>
      <sz val="9"/>
      <color indexed="53"/>
      <name val="Calibri"/>
      <family val="0"/>
    </font>
    <font>
      <sz val="11"/>
      <color indexed="8"/>
      <name val="Arial"/>
      <family val="2"/>
    </font>
    <font>
      <i/>
      <sz val="11"/>
      <color indexed="53"/>
      <name val="Verdana"/>
      <family val="0"/>
    </font>
    <font>
      <b/>
      <sz val="9"/>
      <name val="Times New Roman"/>
      <family val="0"/>
    </font>
    <font>
      <u val="single"/>
      <sz val="9"/>
      <name val="Calibri"/>
      <family val="0"/>
    </font>
    <font>
      <u val="single"/>
      <sz val="10"/>
      <color indexed="12"/>
      <name val="Calibri"/>
      <family val="0"/>
    </font>
    <font>
      <b/>
      <sz val="8"/>
      <color indexed="45"/>
      <name val="Verdana"/>
      <family val="0"/>
    </font>
    <font>
      <u val="single"/>
      <sz val="8"/>
      <name val="Calibri"/>
      <family val="0"/>
    </font>
    <font>
      <u val="single"/>
      <sz val="11"/>
      <name val="Calibri"/>
      <family val="0"/>
    </font>
    <font>
      <b/>
      <sz val="11"/>
      <color indexed="45"/>
      <name val="Times New Roman"/>
      <family val="0"/>
    </font>
    <font>
      <b/>
      <i/>
      <sz val="11"/>
      <color indexed="53"/>
      <name val="Verdana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43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9" applyNumberFormat="0" applyAlignment="0" applyProtection="0"/>
  </cellStyleXfs>
  <cellXfs count="41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textRotation="90"/>
    </xf>
    <xf numFmtId="0" fontId="3" fillId="5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0" borderId="0" xfId="0" applyFont="1" applyFill="1" applyBorder="1" applyAlignment="1">
      <alignment/>
    </xf>
    <xf numFmtId="0" fontId="5" fillId="20" borderId="0" xfId="0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left" textRotation="90"/>
    </xf>
    <xf numFmtId="0" fontId="10" fillId="0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 horizontal="left" vertical="top"/>
    </xf>
    <xf numFmtId="0" fontId="6" fillId="2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4" fillId="0" borderId="0" xfId="5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5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31" fillId="5" borderId="0" xfId="50" applyFont="1" applyFill="1" applyBorder="1" applyAlignment="1" applyProtection="1">
      <alignment/>
      <protection/>
    </xf>
    <xf numFmtId="0" fontId="8" fillId="15" borderId="0" xfId="0" applyFont="1" applyFill="1" applyBorder="1" applyAlignment="1">
      <alignment/>
    </xf>
    <xf numFmtId="0" fontId="8" fillId="26" borderId="0" xfId="0" applyFont="1" applyFill="1" applyBorder="1" applyAlignment="1">
      <alignment/>
    </xf>
    <xf numFmtId="0" fontId="8" fillId="17" borderId="0" xfId="0" applyFont="1" applyFill="1" applyBorder="1" applyAlignment="1">
      <alignment/>
    </xf>
    <xf numFmtId="0" fontId="8" fillId="10" borderId="0" xfId="0" applyFont="1" applyFill="1" applyBorder="1" applyAlignment="1">
      <alignment/>
    </xf>
    <xf numFmtId="0" fontId="32" fillId="27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0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left" vertical="center"/>
    </xf>
    <xf numFmtId="0" fontId="8" fillId="26" borderId="0" xfId="0" applyFont="1" applyFill="1" applyBorder="1" applyAlignment="1">
      <alignment horizontal="left"/>
    </xf>
    <xf numFmtId="0" fontId="8" fillId="17" borderId="0" xfId="0" applyFont="1" applyFill="1" applyBorder="1" applyAlignment="1">
      <alignment horizontal="left"/>
    </xf>
    <xf numFmtId="0" fontId="8" fillId="10" borderId="0" xfId="0" applyFont="1" applyFill="1" applyBorder="1" applyAlignment="1">
      <alignment horizontal="left"/>
    </xf>
    <xf numFmtId="0" fontId="8" fillId="27" borderId="0" xfId="0" applyFont="1" applyFill="1" applyBorder="1" applyAlignment="1">
      <alignment/>
    </xf>
    <xf numFmtId="0" fontId="8" fillId="27" borderId="0" xfId="0" applyFont="1" applyFill="1" applyBorder="1" applyAlignment="1">
      <alignment horizontal="left"/>
    </xf>
    <xf numFmtId="0" fontId="3" fillId="27" borderId="0" xfId="0" applyFont="1" applyFill="1" applyBorder="1" applyAlignment="1">
      <alignment/>
    </xf>
    <xf numFmtId="0" fontId="5" fillId="5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0" fillId="5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5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8" fillId="26" borderId="0" xfId="0" applyFont="1" applyFill="1" applyBorder="1" applyAlignment="1">
      <alignment/>
    </xf>
    <xf numFmtId="0" fontId="30" fillId="26" borderId="0" xfId="0" applyFont="1" applyFill="1" applyBorder="1" applyAlignment="1">
      <alignment/>
    </xf>
    <xf numFmtId="0" fontId="8" fillId="26" borderId="0" xfId="0" applyFont="1" applyFill="1" applyAlignment="1">
      <alignment/>
    </xf>
    <xf numFmtId="0" fontId="8" fillId="17" borderId="0" xfId="0" applyFont="1" applyFill="1" applyBorder="1" applyAlignment="1">
      <alignment/>
    </xf>
    <xf numFmtId="0" fontId="30" fillId="17" borderId="0" xfId="0" applyFont="1" applyFill="1" applyBorder="1" applyAlignment="1">
      <alignment/>
    </xf>
    <xf numFmtId="0" fontId="8" fillId="17" borderId="0" xfId="0" applyFont="1" applyFill="1" applyAlignment="1">
      <alignment/>
    </xf>
    <xf numFmtId="0" fontId="8" fillId="10" borderId="0" xfId="0" applyFont="1" applyFill="1" applyBorder="1" applyAlignment="1">
      <alignment/>
    </xf>
    <xf numFmtId="0" fontId="30" fillId="10" borderId="0" xfId="0" applyFont="1" applyFill="1" applyBorder="1" applyAlignment="1">
      <alignment/>
    </xf>
    <xf numFmtId="0" fontId="8" fillId="10" borderId="0" xfId="0" applyFont="1" applyFill="1" applyAlignment="1">
      <alignment/>
    </xf>
    <xf numFmtId="0" fontId="8" fillId="27" borderId="0" xfId="0" applyFont="1" applyFill="1" applyBorder="1" applyAlignment="1">
      <alignment/>
    </xf>
    <xf numFmtId="0" fontId="30" fillId="27" borderId="0" xfId="0" applyFont="1" applyFill="1" applyBorder="1" applyAlignment="1">
      <alignment/>
    </xf>
    <xf numFmtId="0" fontId="8" fillId="27" borderId="0" xfId="0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32" fillId="10" borderId="0" xfId="0" applyFont="1" applyFill="1" applyBorder="1" applyAlignment="1">
      <alignment/>
    </xf>
    <xf numFmtId="0" fontId="6" fillId="15" borderId="0" xfId="0" applyFont="1" applyFill="1" applyBorder="1" applyAlignment="1">
      <alignment horizontal="left" vertical="center"/>
    </xf>
    <xf numFmtId="0" fontId="6" fillId="26" borderId="0" xfId="0" applyFont="1" applyFill="1" applyBorder="1" applyAlignment="1">
      <alignment horizontal="left"/>
    </xf>
    <xf numFmtId="0" fontId="6" fillId="17" borderId="0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left" vertical="center"/>
    </xf>
    <xf numFmtId="0" fontId="10" fillId="20" borderId="0" xfId="0" applyFont="1" applyFill="1" applyBorder="1" applyAlignment="1">
      <alignment/>
    </xf>
    <xf numFmtId="0" fontId="31" fillId="5" borderId="0" xfId="5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3" fillId="21" borderId="0" xfId="0" applyFont="1" applyFill="1" applyBorder="1" applyAlignment="1">
      <alignment horizontal="center" textRotation="90"/>
    </xf>
    <xf numFmtId="0" fontId="3" fillId="25" borderId="0" xfId="0" applyFont="1" applyFill="1" applyBorder="1" applyAlignment="1">
      <alignment horizontal="left" textRotation="90"/>
    </xf>
    <xf numFmtId="0" fontId="3" fillId="20" borderId="0" xfId="0" applyFont="1" applyFill="1" applyBorder="1" applyAlignment="1">
      <alignment horizontal="left" textRotation="90"/>
    </xf>
    <xf numFmtId="0" fontId="3" fillId="20" borderId="0" xfId="0" applyFont="1" applyFill="1" applyBorder="1" applyAlignment="1">
      <alignment textRotation="90"/>
    </xf>
    <xf numFmtId="0" fontId="3" fillId="21" borderId="0" xfId="0" applyFont="1" applyFill="1" applyBorder="1" applyAlignment="1">
      <alignment horizontal="left" textRotation="90"/>
    </xf>
    <xf numFmtId="0" fontId="3" fillId="23" borderId="0" xfId="0" applyFont="1" applyFill="1" applyBorder="1" applyAlignment="1">
      <alignment horizontal="left" textRotation="90"/>
    </xf>
    <xf numFmtId="0" fontId="3" fillId="0" borderId="0" xfId="0" applyFont="1" applyFill="1" applyBorder="1" applyAlignment="1">
      <alignment horizontal="center" vertical="top"/>
    </xf>
    <xf numFmtId="0" fontId="10" fillId="24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26" borderId="0" xfId="0" applyFont="1" applyFill="1" applyBorder="1" applyAlignment="1">
      <alignment horizontal="center" vertical="top"/>
    </xf>
    <xf numFmtId="0" fontId="8" fillId="17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8" fillId="10" borderId="0" xfId="0" applyFont="1" applyFill="1" applyBorder="1" applyAlignment="1">
      <alignment horizontal="center" vertical="top"/>
    </xf>
    <xf numFmtId="0" fontId="8" fillId="27" borderId="0" xfId="0" applyFont="1" applyFill="1" applyBorder="1" applyAlignment="1">
      <alignment horizontal="center" vertical="top"/>
    </xf>
    <xf numFmtId="0" fontId="9" fillId="15" borderId="0" xfId="0" applyFont="1" applyFill="1" applyBorder="1" applyAlignment="1">
      <alignment vertical="center"/>
    </xf>
    <xf numFmtId="0" fontId="4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4" fillId="21" borderId="0" xfId="0" applyFont="1" applyFill="1" applyBorder="1" applyAlignment="1">
      <alignment horizontal="center" vertical="center"/>
    </xf>
    <xf numFmtId="0" fontId="5" fillId="21" borderId="0" xfId="0" applyFont="1" applyFill="1" applyBorder="1" applyAlignment="1">
      <alignment horizontal="center" vertical="center"/>
    </xf>
    <xf numFmtId="0" fontId="24" fillId="21" borderId="0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/>
    </xf>
    <xf numFmtId="0" fontId="10" fillId="21" borderId="0" xfId="0" applyFont="1" applyFill="1" applyBorder="1" applyAlignment="1">
      <alignment/>
    </xf>
    <xf numFmtId="0" fontId="4" fillId="23" borderId="0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24" fillId="23" borderId="0" xfId="0" applyFont="1" applyFill="1" applyBorder="1" applyAlignment="1">
      <alignment horizontal="center" vertical="center"/>
    </xf>
    <xf numFmtId="0" fontId="3" fillId="23" borderId="0" xfId="0" applyFont="1" applyFill="1" applyBorder="1" applyAlignment="1">
      <alignment/>
    </xf>
    <xf numFmtId="0" fontId="10" fillId="23" borderId="0" xfId="0" applyFont="1" applyFill="1" applyBorder="1" applyAlignment="1">
      <alignment/>
    </xf>
    <xf numFmtId="0" fontId="17" fillId="23" borderId="0" xfId="0" applyFont="1" applyFill="1" applyBorder="1" applyAlignment="1">
      <alignment/>
    </xf>
    <xf numFmtId="0" fontId="6" fillId="27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8" fillId="21" borderId="0" xfId="0" applyFont="1" applyFill="1" applyBorder="1" applyAlignment="1">
      <alignment horizontal="left" textRotation="90"/>
    </xf>
    <xf numFmtId="0" fontId="8" fillId="23" borderId="0" xfId="0" applyFont="1" applyFill="1" applyBorder="1" applyAlignment="1">
      <alignment horizontal="left" textRotation="90"/>
    </xf>
    <xf numFmtId="0" fontId="21" fillId="4" borderId="0" xfId="0" applyFont="1" applyFill="1" applyBorder="1" applyAlignment="1">
      <alignment/>
    </xf>
    <xf numFmtId="0" fontId="52" fillId="28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1" fillId="5" borderId="0" xfId="50" applyFont="1" applyFill="1" applyAlignment="1" applyProtection="1">
      <alignment/>
      <protection/>
    </xf>
    <xf numFmtId="0" fontId="31" fillId="5" borderId="0" xfId="50" applyFont="1" applyFill="1" applyBorder="1" applyAlignment="1" applyProtection="1">
      <alignment/>
      <protection/>
    </xf>
    <xf numFmtId="0" fontId="67" fillId="5" borderId="0" xfId="5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1" fillId="0" borderId="0" xfId="0" applyFont="1" applyAlignment="1">
      <alignment horizontal="left"/>
    </xf>
    <xf numFmtId="0" fontId="2" fillId="5" borderId="0" xfId="50" applyFill="1" applyBorder="1" applyAlignment="1" applyProtection="1">
      <alignment/>
      <protection/>
    </xf>
    <xf numFmtId="0" fontId="69" fillId="5" borderId="0" xfId="50" applyFont="1" applyFill="1" applyBorder="1" applyAlignment="1" applyProtection="1">
      <alignment/>
      <protection/>
    </xf>
    <xf numFmtId="0" fontId="31" fillId="5" borderId="0" xfId="50" applyFont="1" applyFill="1" applyBorder="1" applyAlignment="1" applyProtection="1">
      <alignment/>
      <protection/>
    </xf>
    <xf numFmtId="0" fontId="71" fillId="5" borderId="0" xfId="0" applyFont="1" applyFill="1" applyAlignment="1">
      <alignment/>
    </xf>
    <xf numFmtId="0" fontId="72" fillId="5" borderId="0" xfId="0" applyFont="1" applyFill="1" applyAlignment="1">
      <alignment horizontal="center"/>
    </xf>
    <xf numFmtId="0" fontId="70" fillId="5" borderId="0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/>
    </xf>
    <xf numFmtId="0" fontId="70" fillId="27" borderId="0" xfId="0" applyFont="1" applyFill="1" applyBorder="1" applyAlignment="1">
      <alignment/>
    </xf>
    <xf numFmtId="0" fontId="72" fillId="5" borderId="0" xfId="0" applyFont="1" applyFill="1" applyAlignment="1">
      <alignment/>
    </xf>
    <xf numFmtId="0" fontId="72" fillId="5" borderId="0" xfId="0" applyFont="1" applyFill="1" applyAlignment="1">
      <alignment horizontal="center" vertical="center"/>
    </xf>
    <xf numFmtId="0" fontId="72" fillId="5" borderId="0" xfId="0" applyFont="1" applyFill="1" applyBorder="1" applyAlignment="1">
      <alignment horizontal="center" vertical="center"/>
    </xf>
    <xf numFmtId="0" fontId="72" fillId="15" borderId="0" xfId="0" applyFont="1" applyFill="1" applyBorder="1" applyAlignment="1">
      <alignment horizontal="center" vertical="center"/>
    </xf>
    <xf numFmtId="0" fontId="72" fillId="15" borderId="0" xfId="0" applyFont="1" applyFill="1" applyBorder="1" applyAlignment="1">
      <alignment/>
    </xf>
    <xf numFmtId="0" fontId="72" fillId="5" borderId="0" xfId="0" applyFont="1" applyFill="1" applyBorder="1" applyAlignment="1">
      <alignment/>
    </xf>
    <xf numFmtId="0" fontId="72" fillId="26" borderId="0" xfId="0" applyFont="1" applyFill="1" applyBorder="1" applyAlignment="1">
      <alignment/>
    </xf>
    <xf numFmtId="0" fontId="72" fillId="17" borderId="0" xfId="0" applyFont="1" applyFill="1" applyBorder="1" applyAlignment="1">
      <alignment/>
    </xf>
    <xf numFmtId="0" fontId="72" fillId="10" borderId="0" xfId="0" applyFont="1" applyFill="1" applyBorder="1" applyAlignment="1">
      <alignment/>
    </xf>
    <xf numFmtId="0" fontId="72" fillId="10" borderId="0" xfId="0" applyFont="1" applyFill="1" applyBorder="1" applyAlignment="1">
      <alignment horizontal="left"/>
    </xf>
    <xf numFmtId="0" fontId="72" fillId="27" borderId="0" xfId="0" applyFont="1" applyFill="1" applyBorder="1" applyAlignment="1">
      <alignment/>
    </xf>
    <xf numFmtId="0" fontId="73" fillId="5" borderId="0" xfId="0" applyFont="1" applyFill="1" applyBorder="1" applyAlignment="1">
      <alignment horizontal="left" textRotation="90"/>
    </xf>
    <xf numFmtId="0" fontId="74" fillId="5" borderId="0" xfId="50" applyFont="1" applyFill="1" applyAlignment="1" applyProtection="1">
      <alignment/>
      <protection/>
    </xf>
    <xf numFmtId="0" fontId="0" fillId="0" borderId="0" xfId="0" applyAlignment="1">
      <alignment/>
    </xf>
    <xf numFmtId="0" fontId="74" fillId="5" borderId="0" xfId="5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7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3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left"/>
    </xf>
    <xf numFmtId="0" fontId="78" fillId="0" borderId="0" xfId="50" applyFont="1" applyFill="1" applyBorder="1" applyAlignment="1" applyProtection="1">
      <alignment/>
      <protection/>
    </xf>
    <xf numFmtId="0" fontId="78" fillId="0" borderId="0" xfId="50" applyFont="1" applyAlignment="1" applyProtection="1">
      <alignment/>
      <protection/>
    </xf>
    <xf numFmtId="0" fontId="78" fillId="5" borderId="0" xfId="50" applyFont="1" applyFill="1" applyBorder="1" applyAlignment="1" applyProtection="1">
      <alignment/>
      <protection/>
    </xf>
    <xf numFmtId="0" fontId="2" fillId="0" borderId="0" xfId="50" applyFill="1" applyBorder="1" applyAlignment="1" applyProtection="1">
      <alignment/>
      <protection/>
    </xf>
    <xf numFmtId="0" fontId="4" fillId="0" borderId="0" xfId="0" applyFont="1" applyAlignment="1">
      <alignment/>
    </xf>
    <xf numFmtId="0" fontId="31" fillId="0" borderId="0" xfId="5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80" fillId="1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50" applyFont="1" applyAlignment="1" applyProtection="1">
      <alignment/>
      <protection/>
    </xf>
    <xf numFmtId="0" fontId="86" fillId="15" borderId="0" xfId="0" applyFont="1" applyFill="1" applyBorder="1" applyAlignment="1">
      <alignment/>
    </xf>
    <xf numFmtId="0" fontId="71" fillId="15" borderId="0" xfId="0" applyFont="1" applyFill="1" applyBorder="1" applyAlignment="1">
      <alignment horizontal="center" vertical="center"/>
    </xf>
    <xf numFmtId="0" fontId="88" fillId="15" borderId="0" xfId="0" applyFont="1" applyFill="1" applyAlignment="1">
      <alignment horizontal="center" vertical="center"/>
    </xf>
    <xf numFmtId="0" fontId="88" fillId="15" borderId="0" xfId="0" applyFont="1" applyFill="1" applyBorder="1" applyAlignment="1">
      <alignment horizontal="center" vertical="center"/>
    </xf>
    <xf numFmtId="0" fontId="88" fillId="15" borderId="0" xfId="0" applyNumberFormat="1" applyFont="1" applyFill="1" applyBorder="1" applyAlignment="1">
      <alignment horizontal="left" vertical="center"/>
    </xf>
    <xf numFmtId="0" fontId="88" fillId="15" borderId="0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/>
    </xf>
    <xf numFmtId="0" fontId="71" fillId="15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left"/>
    </xf>
    <xf numFmtId="0" fontId="92" fillId="0" borderId="0" xfId="0" applyFont="1" applyFill="1" applyBorder="1" applyAlignment="1">
      <alignment horizontal="left" vertical="top"/>
    </xf>
    <xf numFmtId="0" fontId="92" fillId="4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2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 horizontal="left"/>
    </xf>
    <xf numFmtId="0" fontId="92" fillId="25" borderId="0" xfId="0" applyFont="1" applyFill="1" applyBorder="1" applyAlignment="1">
      <alignment/>
    </xf>
    <xf numFmtId="0" fontId="92" fillId="20" borderId="0" xfId="0" applyFont="1" applyFill="1" applyBorder="1" applyAlignment="1">
      <alignment/>
    </xf>
    <xf numFmtId="0" fontId="92" fillId="21" borderId="0" xfId="0" applyFont="1" applyFill="1" applyBorder="1" applyAlignment="1">
      <alignment/>
    </xf>
    <xf numFmtId="0" fontId="92" fillId="23" borderId="0" xfId="0" applyFont="1" applyFill="1" applyBorder="1" applyAlignment="1">
      <alignment/>
    </xf>
    <xf numFmtId="0" fontId="92" fillId="0" borderId="0" xfId="0" applyFont="1" applyAlignment="1">
      <alignment/>
    </xf>
    <xf numFmtId="0" fontId="91" fillId="0" borderId="0" xfId="0" applyFont="1" applyFill="1" applyBorder="1" applyAlignment="1">
      <alignment/>
    </xf>
    <xf numFmtId="0" fontId="92" fillId="5" borderId="0" xfId="0" applyFont="1" applyFill="1" applyBorder="1" applyAlignment="1">
      <alignment/>
    </xf>
    <xf numFmtId="0" fontId="92" fillId="0" borderId="0" xfId="0" applyNumberFormat="1" applyFont="1" applyFill="1" applyBorder="1" applyAlignment="1">
      <alignment horizontal="left"/>
    </xf>
    <xf numFmtId="0" fontId="94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7" fillId="0" borderId="0" xfId="50" applyFont="1" applyFill="1" applyBorder="1" applyAlignment="1" applyProtection="1">
      <alignment/>
      <protection/>
    </xf>
    <xf numFmtId="0" fontId="93" fillId="0" borderId="0" xfId="0" applyFont="1" applyFill="1" applyBorder="1" applyAlignment="1">
      <alignment horizontal="left" vertical="top"/>
    </xf>
    <xf numFmtId="0" fontId="98" fillId="0" borderId="0" xfId="0" applyFont="1" applyFill="1" applyBorder="1" applyAlignment="1">
      <alignment/>
    </xf>
    <xf numFmtId="0" fontId="91" fillId="4" borderId="0" xfId="0" applyFont="1" applyFill="1" applyBorder="1" applyAlignment="1">
      <alignment/>
    </xf>
    <xf numFmtId="0" fontId="94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right"/>
    </xf>
    <xf numFmtId="0" fontId="99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91" fillId="5" borderId="0" xfId="0" applyFont="1" applyFill="1" applyBorder="1" applyAlignment="1">
      <alignment/>
    </xf>
    <xf numFmtId="0" fontId="99" fillId="0" borderId="0" xfId="0" applyFont="1" applyFill="1" applyBorder="1" applyAlignment="1">
      <alignment horizontal="left"/>
    </xf>
    <xf numFmtId="0" fontId="100" fillId="0" borderId="0" xfId="0" applyFont="1" applyAlignment="1">
      <alignment horizontal="center" vertical="center"/>
    </xf>
    <xf numFmtId="0" fontId="99" fillId="4" borderId="0" xfId="0" applyFont="1" applyFill="1" applyBorder="1" applyAlignment="1">
      <alignment/>
    </xf>
    <xf numFmtId="0" fontId="99" fillId="0" borderId="0" xfId="0" applyNumberFormat="1" applyFont="1" applyFill="1" applyBorder="1" applyAlignment="1">
      <alignment horizontal="left"/>
    </xf>
    <xf numFmtId="0" fontId="99" fillId="25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100" fillId="0" borderId="0" xfId="0" applyNumberFormat="1" applyFont="1" applyFill="1" applyBorder="1" applyAlignment="1">
      <alignment horizontal="left"/>
    </xf>
    <xf numFmtId="0" fontId="100" fillId="0" borderId="0" xfId="0" applyFont="1" applyFill="1" applyBorder="1" applyAlignment="1">
      <alignment horizontal="left"/>
    </xf>
    <xf numFmtId="0" fontId="97" fillId="0" borderId="0" xfId="0" applyNumberFormat="1" applyFont="1" applyFill="1" applyBorder="1" applyAlignment="1">
      <alignment horizontal="left"/>
    </xf>
    <xf numFmtId="0" fontId="97" fillId="0" borderId="0" xfId="0" applyFont="1" applyFill="1" applyBorder="1" applyAlignment="1">
      <alignment horizontal="left"/>
    </xf>
    <xf numFmtId="0" fontId="86" fillId="26" borderId="0" xfId="0" applyFont="1" applyFill="1" applyBorder="1" applyAlignment="1">
      <alignment/>
    </xf>
    <xf numFmtId="0" fontId="71" fillId="26" borderId="0" xfId="0" applyFont="1" applyFill="1" applyBorder="1" applyAlignment="1">
      <alignment/>
    </xf>
    <xf numFmtId="0" fontId="86" fillId="26" borderId="0" xfId="0" applyFont="1" applyFill="1" applyBorder="1" applyAlignment="1">
      <alignment horizontal="left"/>
    </xf>
    <xf numFmtId="0" fontId="86" fillId="26" borderId="0" xfId="0" applyFont="1" applyFill="1" applyBorder="1" applyAlignment="1">
      <alignment horizontal="left" vertical="top"/>
    </xf>
    <xf numFmtId="0" fontId="86" fillId="26" borderId="0" xfId="0" applyNumberFormat="1" applyFont="1" applyFill="1" applyBorder="1" applyAlignment="1">
      <alignment horizontal="left"/>
    </xf>
    <xf numFmtId="0" fontId="92" fillId="26" borderId="0" xfId="0" applyFont="1" applyFill="1" applyAlignment="1">
      <alignment/>
    </xf>
    <xf numFmtId="0" fontId="86" fillId="17" borderId="0" xfId="0" applyFont="1" applyFill="1" applyBorder="1" applyAlignment="1">
      <alignment/>
    </xf>
    <xf numFmtId="0" fontId="71" fillId="17" borderId="0" xfId="0" applyFont="1" applyFill="1" applyBorder="1" applyAlignment="1">
      <alignment/>
    </xf>
    <xf numFmtId="0" fontId="86" fillId="17" borderId="0" xfId="0" applyFont="1" applyFill="1" applyBorder="1" applyAlignment="1">
      <alignment horizontal="left"/>
    </xf>
    <xf numFmtId="0" fontId="86" fillId="17" borderId="0" xfId="0" applyFont="1" applyFill="1" applyBorder="1" applyAlignment="1">
      <alignment horizontal="left" vertical="top"/>
    </xf>
    <xf numFmtId="0" fontId="86" fillId="17" borderId="0" xfId="0" applyNumberFormat="1" applyFont="1" applyFill="1" applyBorder="1" applyAlignment="1">
      <alignment/>
    </xf>
    <xf numFmtId="0" fontId="92" fillId="17" borderId="0" xfId="0" applyFont="1" applyFill="1" applyAlignment="1">
      <alignment/>
    </xf>
    <xf numFmtId="0" fontId="94" fillId="3" borderId="0" xfId="0" applyFont="1" applyFill="1" applyAlignment="1">
      <alignment/>
    </xf>
    <xf numFmtId="0" fontId="71" fillId="17" borderId="0" xfId="0" applyFont="1" applyFill="1" applyAlignment="1">
      <alignment/>
    </xf>
    <xf numFmtId="0" fontId="97" fillId="0" borderId="0" xfId="0" applyFont="1" applyAlignment="1">
      <alignment/>
    </xf>
    <xf numFmtId="0" fontId="92" fillId="0" borderId="0" xfId="0" applyFont="1" applyAlignment="1">
      <alignment horizontal="left" vertical="top"/>
    </xf>
    <xf numFmtId="0" fontId="92" fillId="4" borderId="0" xfId="0" applyFont="1" applyFill="1" applyAlignment="1">
      <alignment/>
    </xf>
    <xf numFmtId="0" fontId="92" fillId="25" borderId="0" xfId="0" applyFont="1" applyFill="1" applyAlignment="1">
      <alignment/>
    </xf>
    <xf numFmtId="0" fontId="92" fillId="20" borderId="0" xfId="0" applyFont="1" applyFill="1" applyAlignment="1">
      <alignment/>
    </xf>
    <xf numFmtId="0" fontId="92" fillId="21" borderId="0" xfId="0" applyFont="1" applyFill="1" applyAlignment="1">
      <alignment/>
    </xf>
    <xf numFmtId="0" fontId="92" fillId="23" borderId="0" xfId="0" applyFont="1" applyFill="1" applyAlignment="1">
      <alignment/>
    </xf>
    <xf numFmtId="0" fontId="95" fillId="0" borderId="0" xfId="0" applyFont="1" applyAlignment="1">
      <alignment/>
    </xf>
    <xf numFmtId="0" fontId="92" fillId="5" borderId="0" xfId="0" applyFont="1" applyFill="1" applyAlignment="1">
      <alignment/>
    </xf>
    <xf numFmtId="0" fontId="94" fillId="0" borderId="0" xfId="0" applyFont="1" applyAlignment="1">
      <alignment/>
    </xf>
    <xf numFmtId="0" fontId="97" fillId="4" borderId="0" xfId="0" applyFont="1" applyFill="1" applyBorder="1" applyAlignment="1">
      <alignment/>
    </xf>
    <xf numFmtId="0" fontId="97" fillId="0" borderId="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92" fillId="0" borderId="0" xfId="0" applyFont="1" applyFill="1" applyBorder="1" applyAlignment="1">
      <alignment horizontal="center" vertical="top"/>
    </xf>
    <xf numFmtId="0" fontId="94" fillId="0" borderId="0" xfId="0" applyFont="1" applyFill="1" applyBorder="1" applyAlignment="1">
      <alignment horizontal="left"/>
    </xf>
    <xf numFmtId="0" fontId="97" fillId="0" borderId="0" xfId="0" applyFont="1" applyFill="1" applyBorder="1" applyAlignment="1">
      <alignment horizontal="right"/>
    </xf>
    <xf numFmtId="0" fontId="95" fillId="0" borderId="0" xfId="0" applyFont="1" applyFill="1" applyBorder="1" applyAlignment="1">
      <alignment/>
    </xf>
    <xf numFmtId="0" fontId="92" fillId="0" borderId="0" xfId="0" applyFont="1" applyAlignment="1">
      <alignment horizontal="left"/>
    </xf>
    <xf numFmtId="0" fontId="97" fillId="4" borderId="0" xfId="0" applyFont="1" applyFill="1" applyAlignment="1">
      <alignment/>
    </xf>
    <xf numFmtId="0" fontId="0" fillId="0" borderId="0" xfId="0" applyFont="1" applyAlignment="1">
      <alignment/>
    </xf>
    <xf numFmtId="0" fontId="97" fillId="25" borderId="0" xfId="0" applyFont="1" applyFill="1" applyBorder="1" applyAlignment="1">
      <alignment/>
    </xf>
    <xf numFmtId="0" fontId="86" fillId="24" borderId="0" xfId="0" applyFont="1" applyFill="1" applyAlignment="1">
      <alignment/>
    </xf>
    <xf numFmtId="0" fontId="94" fillId="4" borderId="0" xfId="0" applyFont="1" applyFill="1" applyBorder="1" applyAlignment="1">
      <alignment/>
    </xf>
    <xf numFmtId="0" fontId="92" fillId="0" borderId="0" xfId="0" applyFont="1" applyFill="1" applyBorder="1" applyAlignment="1" quotePrefix="1">
      <alignment/>
    </xf>
    <xf numFmtId="0" fontId="2" fillId="0" borderId="0" xfId="50" applyFont="1" applyFill="1" applyBorder="1" applyAlignment="1" applyProtection="1">
      <alignment/>
      <protection/>
    </xf>
    <xf numFmtId="0" fontId="78" fillId="4" borderId="0" xfId="50" applyFont="1" applyFill="1" applyBorder="1" applyAlignment="1" applyProtection="1">
      <alignment/>
      <protection/>
    </xf>
    <xf numFmtId="0" fontId="93" fillId="0" borderId="0" xfId="0" applyNumberFormat="1" applyFont="1" applyFill="1" applyBorder="1" applyAlignment="1">
      <alignment/>
    </xf>
    <xf numFmtId="0" fontId="104" fillId="10" borderId="0" xfId="0" applyFont="1" applyFill="1" applyBorder="1" applyAlignment="1">
      <alignment/>
    </xf>
    <xf numFmtId="0" fontId="71" fillId="10" borderId="0" xfId="0" applyFont="1" applyFill="1" applyBorder="1" applyAlignment="1">
      <alignment/>
    </xf>
    <xf numFmtId="0" fontId="86" fillId="10" borderId="0" xfId="0" applyFont="1" applyFill="1" applyBorder="1" applyAlignment="1">
      <alignment/>
    </xf>
    <xf numFmtId="0" fontId="86" fillId="10" borderId="0" xfId="0" applyFont="1" applyFill="1" applyBorder="1" applyAlignment="1">
      <alignment horizontal="left"/>
    </xf>
    <xf numFmtId="0" fontId="86" fillId="10" borderId="0" xfId="0" applyFont="1" applyFill="1" applyBorder="1" applyAlignment="1">
      <alignment horizontal="left" vertical="top"/>
    </xf>
    <xf numFmtId="0" fontId="86" fillId="10" borderId="0" xfId="0" applyNumberFormat="1" applyFont="1" applyFill="1" applyBorder="1" applyAlignment="1">
      <alignment/>
    </xf>
    <xf numFmtId="0" fontId="92" fillId="10" borderId="0" xfId="0" applyFont="1" applyFill="1" applyAlignment="1">
      <alignment/>
    </xf>
    <xf numFmtId="0" fontId="95" fillId="0" borderId="0" xfId="0" applyFont="1" applyFill="1" applyBorder="1" applyAlignment="1">
      <alignment horizontal="left"/>
    </xf>
    <xf numFmtId="0" fontId="93" fillId="0" borderId="0" xfId="0" applyFont="1" applyAlignment="1">
      <alignment/>
    </xf>
    <xf numFmtId="0" fontId="2" fillId="5" borderId="0" xfId="50" applyFont="1" applyFill="1" applyBorder="1" applyAlignment="1" applyProtection="1">
      <alignment/>
      <protection/>
    </xf>
    <xf numFmtId="0" fontId="109" fillId="5" borderId="0" xfId="50" applyFont="1" applyFill="1" applyBorder="1" applyAlignment="1" applyProtection="1">
      <alignment/>
      <protection/>
    </xf>
    <xf numFmtId="0" fontId="104" fillId="27" borderId="0" xfId="0" applyFont="1" applyFill="1" applyBorder="1" applyAlignment="1">
      <alignment/>
    </xf>
    <xf numFmtId="0" fontId="71" fillId="27" borderId="0" xfId="0" applyFont="1" applyFill="1" applyBorder="1" applyAlignment="1">
      <alignment/>
    </xf>
    <xf numFmtId="0" fontId="86" fillId="27" borderId="0" xfId="0" applyFont="1" applyFill="1" applyBorder="1" applyAlignment="1">
      <alignment/>
    </xf>
    <xf numFmtId="0" fontId="86" fillId="27" borderId="0" xfId="0" applyFont="1" applyFill="1" applyBorder="1" applyAlignment="1">
      <alignment horizontal="left"/>
    </xf>
    <xf numFmtId="0" fontId="86" fillId="27" borderId="0" xfId="0" applyFont="1" applyFill="1" applyBorder="1" applyAlignment="1">
      <alignment horizontal="left" vertical="top"/>
    </xf>
    <xf numFmtId="0" fontId="86" fillId="27" borderId="0" xfId="0" applyNumberFormat="1" applyFont="1" applyFill="1" applyBorder="1" applyAlignment="1">
      <alignment/>
    </xf>
    <xf numFmtId="0" fontId="92" fillId="27" borderId="0" xfId="0" applyFont="1" applyFill="1" applyAlignment="1">
      <alignment/>
    </xf>
    <xf numFmtId="0" fontId="92" fillId="27" borderId="0" xfId="0" applyFont="1" applyFill="1" applyBorder="1" applyAlignment="1">
      <alignment/>
    </xf>
    <xf numFmtId="0" fontId="86" fillId="0" borderId="0" xfId="0" applyFont="1" applyFill="1" applyBorder="1" applyAlignment="1">
      <alignment horizontal="center" vertical="top" wrapText="1"/>
    </xf>
    <xf numFmtId="0" fontId="71" fillId="5" borderId="0" xfId="0" applyFont="1" applyFill="1" applyBorder="1" applyAlignment="1">
      <alignment horizontal="left" textRotation="90"/>
    </xf>
    <xf numFmtId="0" fontId="104" fillId="5" borderId="0" xfId="0" applyFont="1" applyFill="1" applyBorder="1" applyAlignment="1">
      <alignment horizontal="left" textRotation="90"/>
    </xf>
    <xf numFmtId="0" fontId="86" fillId="7" borderId="0" xfId="0" applyFont="1" applyFill="1" applyBorder="1" applyAlignment="1">
      <alignment horizontal="left" textRotation="90"/>
    </xf>
    <xf numFmtId="0" fontId="86" fillId="4" borderId="0" xfId="0" applyFont="1" applyFill="1" applyBorder="1" applyAlignment="1">
      <alignment horizontal="left" textRotation="90"/>
    </xf>
    <xf numFmtId="0" fontId="92" fillId="4" borderId="0" xfId="0" applyFont="1" applyFill="1" applyBorder="1" applyAlignment="1">
      <alignment horizontal="left" textRotation="90"/>
    </xf>
    <xf numFmtId="0" fontId="92" fillId="4" borderId="0" xfId="0" applyNumberFormat="1" applyFont="1" applyFill="1" applyBorder="1" applyAlignment="1">
      <alignment horizontal="left" textRotation="90"/>
    </xf>
    <xf numFmtId="0" fontId="86" fillId="25" borderId="0" xfId="0" applyFont="1" applyFill="1" applyBorder="1" applyAlignment="1">
      <alignment horizontal="left" textRotation="90"/>
    </xf>
    <xf numFmtId="0" fontId="92" fillId="25" borderId="0" xfId="0" applyFont="1" applyFill="1" applyBorder="1" applyAlignment="1">
      <alignment horizontal="left" textRotation="90"/>
    </xf>
    <xf numFmtId="0" fontId="118" fillId="5" borderId="0" xfId="0" applyFont="1" applyFill="1" applyBorder="1" applyAlignment="1">
      <alignment horizontal="center" textRotation="90"/>
    </xf>
    <xf numFmtId="0" fontId="119" fillId="7" borderId="0" xfId="0" applyFont="1" applyFill="1" applyBorder="1" applyAlignment="1">
      <alignment horizontal="center" textRotation="90"/>
    </xf>
    <xf numFmtId="0" fontId="50" fillId="7" borderId="0" xfId="0" applyFont="1" applyFill="1" applyBorder="1" applyAlignment="1">
      <alignment horizontal="center" textRotation="90"/>
    </xf>
    <xf numFmtId="0" fontId="50" fillId="7" borderId="0" xfId="0" applyFont="1" applyFill="1" applyBorder="1" applyAlignment="1">
      <alignment textRotation="90"/>
    </xf>
    <xf numFmtId="0" fontId="50" fillId="4" borderId="0" xfId="0" applyFont="1" applyFill="1" applyBorder="1" applyAlignment="1">
      <alignment horizontal="center" textRotation="90"/>
    </xf>
    <xf numFmtId="0" fontId="59" fillId="4" borderId="0" xfId="0" applyFont="1" applyFill="1" applyBorder="1" applyAlignment="1">
      <alignment horizontal="left" textRotation="90"/>
    </xf>
    <xf numFmtId="0" fontId="119" fillId="4" borderId="0" xfId="0" applyFont="1" applyFill="1" applyBorder="1" applyAlignment="1">
      <alignment horizontal="center" textRotation="90"/>
    </xf>
    <xf numFmtId="0" fontId="50" fillId="25" borderId="0" xfId="0" applyFont="1" applyFill="1" applyBorder="1" applyAlignment="1">
      <alignment horizontal="center" textRotation="90"/>
    </xf>
    <xf numFmtId="0" fontId="50" fillId="25" borderId="0" xfId="0" applyFont="1" applyFill="1" applyBorder="1" applyAlignment="1">
      <alignment horizontal="left" textRotation="90"/>
    </xf>
    <xf numFmtId="0" fontId="119" fillId="25" borderId="0" xfId="0" applyFont="1" applyFill="1" applyBorder="1" applyAlignment="1">
      <alignment horizontal="center" textRotation="90"/>
    </xf>
    <xf numFmtId="0" fontId="50" fillId="20" borderId="0" xfId="0" applyFont="1" applyFill="1" applyBorder="1" applyAlignment="1">
      <alignment horizontal="center" textRotation="90"/>
    </xf>
    <xf numFmtId="0" fontId="119" fillId="20" borderId="0" xfId="0" applyFont="1" applyFill="1" applyBorder="1" applyAlignment="1">
      <alignment horizontal="center" textRotation="90"/>
    </xf>
    <xf numFmtId="0" fontId="50" fillId="21" borderId="0" xfId="0" applyFont="1" applyFill="1" applyBorder="1" applyAlignment="1">
      <alignment horizontal="center" textRotation="90"/>
    </xf>
    <xf numFmtId="0" fontId="119" fillId="21" borderId="0" xfId="0" applyFont="1" applyFill="1" applyBorder="1" applyAlignment="1">
      <alignment horizontal="center" textRotation="90"/>
    </xf>
    <xf numFmtId="0" fontId="50" fillId="23" borderId="0" xfId="0" applyFont="1" applyFill="1" applyBorder="1" applyAlignment="1">
      <alignment horizontal="center" textRotation="90"/>
    </xf>
    <xf numFmtId="0" fontId="119" fillId="23" borderId="0" xfId="0" applyFont="1" applyFill="1" applyBorder="1" applyAlignment="1">
      <alignment horizontal="center" textRotation="90"/>
    </xf>
    <xf numFmtId="0" fontId="119" fillId="0" borderId="0" xfId="0" applyFont="1" applyFill="1" applyBorder="1" applyAlignment="1">
      <alignment horizontal="left" textRotation="90"/>
    </xf>
    <xf numFmtId="0" fontId="2" fillId="25" borderId="0" xfId="50" applyFill="1" applyBorder="1" applyAlignment="1" applyProtection="1">
      <alignment/>
      <protection/>
    </xf>
    <xf numFmtId="0" fontId="3" fillId="29" borderId="0" xfId="0" applyFont="1" applyFill="1" applyBorder="1" applyAlignment="1">
      <alignment/>
    </xf>
    <xf numFmtId="0" fontId="25" fillId="0" borderId="0" xfId="0" applyFont="1" applyAlignment="1">
      <alignment/>
    </xf>
    <xf numFmtId="0" fontId="120" fillId="15" borderId="0" xfId="0" applyFont="1" applyFill="1" applyBorder="1" applyAlignment="1">
      <alignment/>
    </xf>
    <xf numFmtId="0" fontId="100" fillId="0" borderId="0" xfId="0" applyFont="1" applyFill="1" applyBorder="1" applyAlignment="1">
      <alignment horizontal="left" vertical="top"/>
    </xf>
    <xf numFmtId="0" fontId="100" fillId="4" borderId="0" xfId="0" applyFont="1" applyFill="1" applyBorder="1" applyAlignment="1">
      <alignment/>
    </xf>
    <xf numFmtId="0" fontId="100" fillId="25" borderId="0" xfId="0" applyFont="1" applyFill="1" applyBorder="1" applyAlignment="1">
      <alignment/>
    </xf>
    <xf numFmtId="0" fontId="100" fillId="20" borderId="0" xfId="0" applyFont="1" applyFill="1" applyBorder="1" applyAlignment="1">
      <alignment/>
    </xf>
    <xf numFmtId="0" fontId="100" fillId="21" borderId="0" xfId="0" applyFont="1" applyFill="1" applyBorder="1" applyAlignment="1">
      <alignment/>
    </xf>
    <xf numFmtId="0" fontId="100" fillId="23" borderId="0" xfId="0" applyFont="1" applyFill="1" applyBorder="1" applyAlignment="1">
      <alignment/>
    </xf>
    <xf numFmtId="0" fontId="100" fillId="0" borderId="0" xfId="0" applyFont="1" applyAlignment="1">
      <alignment/>
    </xf>
    <xf numFmtId="0" fontId="10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25" borderId="0" xfId="0" applyFont="1" applyFill="1" applyBorder="1" applyAlignment="1">
      <alignment/>
    </xf>
    <xf numFmtId="0" fontId="17" fillId="20" borderId="0" xfId="0" applyFont="1" applyFill="1" applyBorder="1" applyAlignment="1">
      <alignment/>
    </xf>
    <xf numFmtId="0" fontId="17" fillId="21" borderId="0" xfId="0" applyFont="1" applyFill="1" applyBorder="1" applyAlignment="1">
      <alignment/>
    </xf>
    <xf numFmtId="0" fontId="17" fillId="0" borderId="0" xfId="0" applyFont="1" applyAlignment="1">
      <alignment/>
    </xf>
    <xf numFmtId="0" fontId="121" fillId="5" borderId="0" xfId="50" applyFont="1" applyFill="1" applyBorder="1" applyAlignment="1" applyProtection="1">
      <alignment/>
      <protection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0" fontId="95" fillId="0" borderId="0" xfId="0" applyNumberFormat="1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97" fillId="0" borderId="0" xfId="0" applyFont="1" applyAlignment="1">
      <alignment/>
    </xf>
    <xf numFmtId="0" fontId="92" fillId="0" borderId="0" xfId="0" applyFont="1" applyAlignment="1">
      <alignment/>
    </xf>
    <xf numFmtId="0" fontId="10" fillId="3" borderId="0" xfId="0" applyFont="1" applyFill="1" applyBorder="1" applyAlignment="1">
      <alignment/>
    </xf>
    <xf numFmtId="0" fontId="2" fillId="5" borderId="0" xfId="50" applyFill="1" applyBorder="1" applyAlignment="1" applyProtection="1">
      <alignment/>
      <protection/>
    </xf>
    <xf numFmtId="0" fontId="124" fillId="15" borderId="0" xfId="0" applyFont="1" applyFill="1" applyBorder="1" applyAlignment="1">
      <alignment/>
    </xf>
    <xf numFmtId="0" fontId="6" fillId="20" borderId="0" xfId="0" applyFont="1" applyFill="1" applyBorder="1" applyAlignment="1">
      <alignment/>
    </xf>
    <xf numFmtId="0" fontId="6" fillId="21" borderId="0" xfId="0" applyFont="1" applyFill="1" applyBorder="1" applyAlignment="1">
      <alignment/>
    </xf>
    <xf numFmtId="0" fontId="6" fillId="23" borderId="0" xfId="0" applyFont="1" applyFill="1" applyBorder="1" applyAlignment="1">
      <alignment/>
    </xf>
    <xf numFmtId="0" fontId="126" fillId="5" borderId="0" xfId="50" applyFont="1" applyFill="1" applyBorder="1" applyAlignment="1" applyProtection="1">
      <alignment/>
      <protection/>
    </xf>
    <xf numFmtId="0" fontId="125" fillId="21" borderId="0" xfId="50" applyFont="1" applyFill="1" applyBorder="1" applyAlignment="1" applyProtection="1">
      <alignment/>
      <protection/>
    </xf>
    <xf numFmtId="0" fontId="6" fillId="21" borderId="0" xfId="0" applyFont="1" applyFill="1" applyBorder="1" applyAlignment="1">
      <alignment horizontal="left"/>
    </xf>
    <xf numFmtId="0" fontId="6" fillId="21" borderId="0" xfId="0" applyFont="1" applyFill="1" applyBorder="1" applyAlignment="1">
      <alignment horizontal="center" vertical="top"/>
    </xf>
    <xf numFmtId="0" fontId="6" fillId="21" borderId="0" xfId="0" applyFont="1" applyFill="1" applyBorder="1" applyAlignment="1">
      <alignment/>
    </xf>
    <xf numFmtId="0" fontId="21" fillId="21" borderId="0" xfId="0" applyFont="1" applyFill="1" applyBorder="1" applyAlignment="1">
      <alignment horizontal="right"/>
    </xf>
    <xf numFmtId="0" fontId="6" fillId="21" borderId="0" xfId="0" applyFont="1" applyFill="1" applyBorder="1" applyAlignment="1">
      <alignment horizontal="right"/>
    </xf>
    <xf numFmtId="0" fontId="127" fillId="21" borderId="0" xfId="0" applyFont="1" applyFill="1" applyBorder="1" applyAlignment="1">
      <alignment/>
    </xf>
    <xf numFmtId="0" fontId="3" fillId="21" borderId="0" xfId="0" applyFont="1" applyFill="1" applyAlignment="1">
      <alignment/>
    </xf>
    <xf numFmtId="0" fontId="10" fillId="21" borderId="0" xfId="0" applyFont="1" applyFill="1" applyBorder="1" applyAlignment="1">
      <alignment/>
    </xf>
    <xf numFmtId="0" fontId="2" fillId="21" borderId="0" xfId="50" applyFont="1" applyFill="1" applyBorder="1" applyAlignment="1" applyProtection="1">
      <alignment/>
      <protection/>
    </xf>
    <xf numFmtId="0" fontId="31" fillId="21" borderId="0" xfId="50" applyFont="1" applyFill="1" applyBorder="1" applyAlignment="1" applyProtection="1">
      <alignment/>
      <protection/>
    </xf>
    <xf numFmtId="0" fontId="92" fillId="21" borderId="0" xfId="0" applyFont="1" applyFill="1" applyBorder="1" applyAlignment="1">
      <alignment horizontal="left"/>
    </xf>
    <xf numFmtId="0" fontId="92" fillId="21" borderId="0" xfId="0" applyFont="1" applyFill="1" applyBorder="1" applyAlignment="1">
      <alignment horizontal="left" vertical="top"/>
    </xf>
    <xf numFmtId="0" fontId="91" fillId="21" borderId="0" xfId="0" applyFont="1" applyFill="1" applyBorder="1" applyAlignment="1">
      <alignment horizontal="right"/>
    </xf>
    <xf numFmtId="0" fontId="100" fillId="21" borderId="0" xfId="0" applyFont="1" applyFill="1" applyAlignment="1">
      <alignment/>
    </xf>
    <xf numFmtId="0" fontId="95" fillId="21" borderId="0" xfId="0" applyFont="1" applyFill="1" applyBorder="1" applyAlignment="1" quotePrefix="1">
      <alignment/>
    </xf>
    <xf numFmtId="0" fontId="2" fillId="21" borderId="0" xfId="50" applyFill="1" applyBorder="1" applyAlignment="1" applyProtection="1">
      <alignment/>
      <protection/>
    </xf>
    <xf numFmtId="0" fontId="128" fillId="0" borderId="0" xfId="50" applyFont="1" applyFill="1" applyBorder="1" applyAlignment="1" applyProtection="1">
      <alignment horizontal="center" vertical="center"/>
      <protection/>
    </xf>
    <xf numFmtId="0" fontId="129" fillId="0" borderId="0" xfId="50" applyFont="1" applyFill="1" applyBorder="1" applyAlignment="1" applyProtection="1">
      <alignment horizontal="center" vertical="center"/>
      <protection/>
    </xf>
    <xf numFmtId="0" fontId="2" fillId="5" borderId="0" xfId="50" applyFill="1" applyBorder="1" applyAlignment="1" applyProtection="1">
      <alignment/>
      <protection/>
    </xf>
    <xf numFmtId="0" fontId="116" fillId="21" borderId="0" xfId="0" applyFont="1" applyFill="1" applyBorder="1" applyAlignment="1">
      <alignment/>
    </xf>
    <xf numFmtId="0" fontId="130" fillId="15" borderId="0" xfId="0" applyFont="1" applyFill="1" applyBorder="1" applyAlignment="1">
      <alignment/>
    </xf>
    <xf numFmtId="0" fontId="97" fillId="21" borderId="0" xfId="0" applyFont="1" applyFill="1" applyBorder="1" applyAlignment="1">
      <alignment/>
    </xf>
    <xf numFmtId="0" fontId="97" fillId="21" borderId="0" xfId="0" applyFont="1" applyFill="1" applyBorder="1" applyAlignment="1">
      <alignment horizontal="right"/>
    </xf>
    <xf numFmtId="0" fontId="97" fillId="21" borderId="0" xfId="0" applyNumberFormat="1" applyFont="1" applyFill="1" applyBorder="1" applyAlignment="1">
      <alignment/>
    </xf>
    <xf numFmtId="0" fontId="95" fillId="21" borderId="0" xfId="0" applyFont="1" applyFill="1" applyBorder="1" applyAlignment="1">
      <alignment/>
    </xf>
    <xf numFmtId="0" fontId="97" fillId="5" borderId="0" xfId="0" applyFont="1" applyFill="1" applyBorder="1" applyAlignment="1">
      <alignment/>
    </xf>
    <xf numFmtId="0" fontId="97" fillId="21" borderId="0" xfId="0" applyFont="1" applyFill="1" applyBorder="1" applyAlignment="1">
      <alignment horizontal="left"/>
    </xf>
    <xf numFmtId="0" fontId="97" fillId="21" borderId="0" xfId="0" applyFont="1" applyFill="1" applyBorder="1" applyAlignment="1">
      <alignment horizontal="left" vertical="top"/>
    </xf>
    <xf numFmtId="0" fontId="100" fillId="21" borderId="0" xfId="0" applyFont="1" applyFill="1" applyBorder="1" applyAlignment="1">
      <alignment horizontal="right"/>
    </xf>
    <xf numFmtId="0" fontId="97" fillId="0" borderId="0" xfId="0" applyFont="1" applyAlignment="1">
      <alignment/>
    </xf>
    <xf numFmtId="0" fontId="92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Followed Hyperlink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ue-horology.org/Piggott/RH//images/01_F1.jpg" TargetMode="External" /><Relationship Id="rId2" Type="http://schemas.openxmlformats.org/officeDocument/2006/relationships/hyperlink" Target="http://www.antique-horology.org/Piggott/RH/Memoranda/MemoThuret.pdf" TargetMode="External" /><Relationship Id="rId3" Type="http://schemas.openxmlformats.org/officeDocument/2006/relationships/hyperlink" Target="http://www.antique-horology.org/Piggott/RH/Memoranda/MemoTrefler.pdf" TargetMode="External" /><Relationship Id="rId4" Type="http://schemas.openxmlformats.org/officeDocument/2006/relationships/hyperlink" Target="http://www.antique-horology.org/Piggott/RH/Memoranda/MemoStryp.pdf" TargetMode="External" /><Relationship Id="rId5" Type="http://schemas.openxmlformats.org/officeDocument/2006/relationships/hyperlink" Target="http://www.antique-horology.org/Piggott/RH/Memoranda/MemoCosterD3.pdf" TargetMode="External" /><Relationship Id="rId6" Type="http://schemas.openxmlformats.org/officeDocument/2006/relationships/hyperlink" Target="http://www.antique-horology.org/Piggott/RH/Memoranda/MemoCosterD4.pdf" TargetMode="External" /><Relationship Id="rId7" Type="http://schemas.openxmlformats.org/officeDocument/2006/relationships/hyperlink" Target="http://www.antique-horology.org/Piggott/RH/Memoranda/MemoCosterD5.pdf" TargetMode="External" /><Relationship Id="rId8" Type="http://schemas.openxmlformats.org/officeDocument/2006/relationships/hyperlink" Target="http://www.antique-horology.org/Piggott/RH/Memoranda/MemoCosterD8.pdf" TargetMode="External" /><Relationship Id="rId9" Type="http://schemas.openxmlformats.org/officeDocument/2006/relationships/hyperlink" Target="http://www.antique-horology.org/Piggott/RH/Memoranda/MemoVisbachD18.pdf" TargetMode="External" /><Relationship Id="rId10" Type="http://schemas.openxmlformats.org/officeDocument/2006/relationships/hyperlink" Target="http://www.antique-horology.org/piggott/rh/A_Royal_Haagseklok.pdf" TargetMode="External" /><Relationship Id="rId11" Type="http://schemas.openxmlformats.org/officeDocument/2006/relationships/hyperlink" Target="http://www.antique-horology.org/piggott/rh/A_Royal_Haagseklok.pdf" TargetMode="External" /><Relationship Id="rId12" Type="http://schemas.openxmlformats.org/officeDocument/2006/relationships/hyperlink" Target="http://www.antique-horology.org/Piggott/RH/Memoranda/MemoCosterD3.pdf" TargetMode="External" /><Relationship Id="rId13" Type="http://schemas.openxmlformats.org/officeDocument/2006/relationships/hyperlink" Target="http://www.antique-horology.org/Piggott/RH/Memoranda/MemoCosterD4.pdf" TargetMode="External" /><Relationship Id="rId14" Type="http://schemas.openxmlformats.org/officeDocument/2006/relationships/hyperlink" Target="http://www.antique-horology.org/Piggott/RH/Memoranda/MemoCosterD5.pdf" TargetMode="External" /><Relationship Id="rId15" Type="http://schemas.openxmlformats.org/officeDocument/2006/relationships/hyperlink" Target="http://www.antique-horology.org/Piggott/RH/Memoranda/MemoCosterD8.pdf" TargetMode="External" /><Relationship Id="rId16" Type="http://schemas.openxmlformats.org/officeDocument/2006/relationships/hyperlink" Target="http://www.antique-horology.org/Piggott/RH/Memoranda/MemoVisbachD18.pdf" TargetMode="External" /><Relationship Id="rId17" Type="http://schemas.openxmlformats.org/officeDocument/2006/relationships/hyperlink" Target="http://www.antique-horology.org/Piggott/RH/Memoranda/MemoThuret.pdf" TargetMode="External" /><Relationship Id="rId18" Type="http://schemas.openxmlformats.org/officeDocument/2006/relationships/hyperlink" Target="http://www.antique-horology.org/Piggott/RH/Memoranda/MemoTrefler.pdf" TargetMode="External" /><Relationship Id="rId19" Type="http://schemas.openxmlformats.org/officeDocument/2006/relationships/hyperlink" Target="http://www.antique-horology.org/Piggott/RH/Memoranda/MemoStryp.pdf" TargetMode="External" /><Relationship Id="rId20" Type="http://schemas.openxmlformats.org/officeDocument/2006/relationships/hyperlink" Target="http://www.antique-horology.org/Piggott/RH/Memoranda/MemoOosterwijckD9.pdf" TargetMode="External" /><Relationship Id="rId21" Type="http://schemas.openxmlformats.org/officeDocument/2006/relationships/hyperlink" Target="http://www.antique-horology.org/Piggott/RH/Memoranda/MemoOosterwijckD9.pdf" TargetMode="External" /><Relationship Id="rId22" Type="http://schemas.openxmlformats.org/officeDocument/2006/relationships/hyperlink" Target="http://www.antique-horology.org/piggott/rh/Appendix5.pdf" TargetMode="External" /><Relationship Id="rId23" Type="http://schemas.openxmlformats.org/officeDocument/2006/relationships/hyperlink" Target="http://www.antique-horology.org/piggott/rh/Appendix5.pdf" TargetMode="External" /><Relationship Id="rId24" Type="http://schemas.openxmlformats.org/officeDocument/2006/relationships/hyperlink" Target="http://www.antique-horology.org/piggott/rh/Appendix5.pdf" TargetMode="External" /><Relationship Id="rId25" Type="http://schemas.openxmlformats.org/officeDocument/2006/relationships/hyperlink" Target="http://www.antique-horology.org/piggott/rh/Appendix5.pdf" TargetMode="External" /><Relationship Id="rId26" Type="http://schemas.openxmlformats.org/officeDocument/2006/relationships/hyperlink" Target="http://www.antique-horology.org/Piggott/RH/Memoranda/MemoTrefler.pdf" TargetMode="External" /><Relationship Id="rId27" Type="http://schemas.openxmlformats.org/officeDocument/2006/relationships/hyperlink" Target="http://www.antique-horology.org/Piggott/RH/Memoranda/MemoTrefler.pdf" TargetMode="External" /><Relationship Id="rId28" Type="http://schemas.openxmlformats.org/officeDocument/2006/relationships/hyperlink" Target="http://www.antique-horology.org/Piggott/RH/Images/Ap5_Medici.jpg" TargetMode="External" /><Relationship Id="rId29" Type="http://schemas.openxmlformats.org/officeDocument/2006/relationships/hyperlink" Target="http://www.antique-horology.org/Piggott/RH/Images/Ap5_Galileo.jpg" TargetMode="External" /><Relationship Id="rId30" Type="http://schemas.openxmlformats.org/officeDocument/2006/relationships/hyperlink" Target="http://www.antique-horology.org/Piggott/RH/Images/Ap5_Medici.jpg" TargetMode="External" /><Relationship Id="rId31" Type="http://schemas.openxmlformats.org/officeDocument/2006/relationships/hyperlink" Target="http://www.antique-horology.org/Piggott/RH/Images/Ap5_Galileo.jpg" TargetMode="External" /><Relationship Id="rId32" Type="http://schemas.openxmlformats.org/officeDocument/2006/relationships/hyperlink" Target="http://www.antique-horology.org/Piggott/RH/Images/Ap5_Longitude1.jpg" TargetMode="External" /><Relationship Id="rId33" Type="http://schemas.openxmlformats.org/officeDocument/2006/relationships/hyperlink" Target="http://www.antique-horology.org/Piggott/RH/Images/Ap5_Longitude1.jpg" TargetMode="External" /><Relationship Id="rId34" Type="http://schemas.openxmlformats.org/officeDocument/2006/relationships/hyperlink" Target="http://www.antique-horology.org/Piggott/RH/MatrixID/Thuret327.jpg" TargetMode="External" /><Relationship Id="rId35" Type="http://schemas.openxmlformats.org/officeDocument/2006/relationships/hyperlink" Target="http://www.antique-horology.org/piggott/rh/Appendix5.pdf" TargetMode="External" /><Relationship Id="rId36" Type="http://schemas.openxmlformats.org/officeDocument/2006/relationships/hyperlink" Target="http://www.antique-horology.org/Piggott/RH/MatrixID/DeMire03.jpg" TargetMode="External" /><Relationship Id="rId37" Type="http://schemas.openxmlformats.org/officeDocument/2006/relationships/hyperlink" Target="http://www.antique-horology.org/Piggott/RH/Appendix9.pdf" TargetMode="External" /><Relationship Id="rId38" Type="http://schemas.openxmlformats.org/officeDocument/2006/relationships/hyperlink" Target="http://www.antique-horology.org/Piggott/RH/Appendix9.pdf" TargetMode="External" /><Relationship Id="rId39" Type="http://schemas.openxmlformats.org/officeDocument/2006/relationships/hyperlink" Target="http://www.antique-horology.org/Piggott/RH/Images/NRCH.jpg" TargetMode="External" /><Relationship Id="rId40" Type="http://schemas.openxmlformats.org/officeDocument/2006/relationships/hyperlink" Target="http://www.actum.org/Piggott/RH/submitdata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que-horology.org/Piggott/RH/Images/Ap5_Medici.jpg" TargetMode="External" /><Relationship Id="rId2" Type="http://schemas.openxmlformats.org/officeDocument/2006/relationships/hyperlink" Target="http://www.antique-horology.org/Piggott/RH/Images/Ap5_Medici.jpg" TargetMode="External" /><Relationship Id="rId3" Type="http://schemas.openxmlformats.org/officeDocument/2006/relationships/hyperlink" Target="http://www.antique-horology.org/Piggott/RH/MatrixID/AF_Equation.jpg" TargetMode="External" /><Relationship Id="rId4" Type="http://schemas.openxmlformats.org/officeDocument/2006/relationships/hyperlink" Target="http://www.antique-horology.org/Piggott/RH/Images/TT_Posted.jpg" TargetMode="External" /><Relationship Id="rId5" Type="http://schemas.openxmlformats.org/officeDocument/2006/relationships/hyperlink" Target="http://www.antique-horology.org/Piggott/RH/Images/TT_Moore.jpg" TargetMode="External" /><Relationship Id="rId6" Type="http://schemas.openxmlformats.org/officeDocument/2006/relationships/hyperlink" Target="http://www.antique-horology.org/Piggott/RH/Images/TT_Month_1.jpg" TargetMode="External" /><Relationship Id="rId7" Type="http://schemas.openxmlformats.org/officeDocument/2006/relationships/hyperlink" Target="http://www.antique-horology.org/Piggott/RH/Images/TT_G1_NMM.jpg" TargetMode="External" /><Relationship Id="rId8" Type="http://schemas.openxmlformats.org/officeDocument/2006/relationships/hyperlink" Target="http://www.antique-horology.org/Piggott/RH/Images/AF_Musical.jpg" TargetMode="External" /><Relationship Id="rId9" Type="http://schemas.openxmlformats.org/officeDocument/2006/relationships/hyperlink" Target="http://www.antique-horology.org/Piggott/RH/Images/AF_Roller_MHS.jpg" TargetMode="External" /><Relationship Id="rId10" Type="http://schemas.openxmlformats.org/officeDocument/2006/relationships/hyperlink" Target="http://www.antique-horology.org/Piggott/RH/Images/56V_Knibb.jpg" TargetMode="External" /><Relationship Id="rId11" Type="http://schemas.openxmlformats.org/officeDocument/2006/relationships/hyperlink" Target="http://www.antique-horology.org/Piggott/RH/Images/TT_G1_BM.jpg" TargetMode="External" /><Relationship Id="rId12" Type="http://schemas.openxmlformats.org/officeDocument/2006/relationships/hyperlink" Target="http://www.antique-horology.org/Piggott/RH/Images/TT_Northill.jpg" TargetMode="External" /><Relationship Id="rId13" Type="http://schemas.openxmlformats.org/officeDocument/2006/relationships/hyperlink" Target="http://www.antique-horology.org/Piggott/RH/Images/Ap5_Galileo.jpg" TargetMode="External" /><Relationship Id="rId14" Type="http://schemas.openxmlformats.org/officeDocument/2006/relationships/hyperlink" Target="http://www.antique-horology.org/Piggott/RH/Images/Ap5_Galileo.jpg" TargetMode="External" /><Relationship Id="rId15" Type="http://schemas.openxmlformats.org/officeDocument/2006/relationships/hyperlink" Target="http://www.actum.org/Piggott/RH/submitdata.xls" TargetMode="External" /><Relationship Id="rId16" Type="http://schemas.openxmlformats.org/officeDocument/2006/relationships/hyperlink" Target="http://www.antique-horology.org/Piggott/RH/MatrixID/Mell_Fromanteel.jpg" TargetMode="External" /><Relationship Id="rId17" Type="http://schemas.openxmlformats.org/officeDocument/2006/relationships/hyperlink" Target="http://www.antique-horology.org/Piggott/RH/Appendix8.pdf" TargetMode="External" /><Relationship Id="rId18" Type="http://schemas.openxmlformats.org/officeDocument/2006/relationships/hyperlink" Target="http://www.antique-horology.org/Piggott/RH/going-dutch.pdf" TargetMode="External" /><Relationship Id="rId19" Type="http://schemas.openxmlformats.org/officeDocument/2006/relationships/hyperlink" Target="http://www.antique-horology.org/Piggott/RH/Images/Volkskrant.jpg" TargetMode="External" /><Relationship Id="rId20" Type="http://schemas.openxmlformats.org/officeDocument/2006/relationships/hyperlink" Target="http://www.antique-horology.org/%20Piggott/RH/Appendix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3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D1" sqref="AD1"/>
      <selection pane="bottomLeft" activeCell="A20" sqref="A20"/>
      <selection pane="bottomRight" activeCell="A1" sqref="A1"/>
    </sheetView>
  </sheetViews>
  <sheetFormatPr defaultColWidth="9.140625" defaultRowHeight="15"/>
  <cols>
    <col min="1" max="1" width="39.28125" style="1" customWidth="1"/>
    <col min="2" max="2" width="6.00390625" style="180" customWidth="1"/>
    <col min="3" max="3" width="7.28125" style="1" customWidth="1"/>
    <col min="4" max="4" width="5.140625" style="1" customWidth="1"/>
    <col min="5" max="5" width="8.140625" style="3" customWidth="1"/>
    <col min="6" max="6" width="3.00390625" style="2" customWidth="1"/>
    <col min="7" max="7" width="3.7109375" style="1" customWidth="1"/>
    <col min="8" max="8" width="3.00390625" style="41" customWidth="1"/>
    <col min="9" max="10" width="4.140625" style="1" customWidth="1"/>
    <col min="11" max="12" width="3.00390625" style="1" customWidth="1"/>
    <col min="13" max="13" width="2.7109375" style="132" customWidth="1"/>
    <col min="14" max="14" width="3.421875" style="134" customWidth="1"/>
    <col min="15" max="15" width="3.421875" style="1" customWidth="1"/>
    <col min="16" max="17" width="3.7109375" style="1" customWidth="1"/>
    <col min="18" max="18" width="3.140625" style="1" customWidth="1"/>
    <col min="19" max="19" width="3.28125" style="1" customWidth="1"/>
    <col min="20" max="20" width="3.140625" style="1" customWidth="1"/>
    <col min="21" max="21" width="3.00390625" style="1" customWidth="1"/>
    <col min="22" max="22" width="2.7109375" style="1" customWidth="1"/>
    <col min="23" max="24" width="3.7109375" style="1" customWidth="1"/>
    <col min="25" max="25" width="1.8515625" style="132" customWidth="1"/>
    <col min="26" max="26" width="6.7109375" style="1" customWidth="1"/>
    <col min="27" max="27" width="5.00390625" style="1" customWidth="1"/>
    <col min="28" max="28" width="2.00390625" style="132" customWidth="1"/>
    <col min="29" max="30" width="3.00390625" style="1" customWidth="1"/>
    <col min="31" max="31" width="2.421875" style="1" customWidth="1"/>
    <col min="32" max="32" width="3.00390625" style="1" customWidth="1"/>
    <col min="33" max="33" width="3.00390625" style="26" customWidth="1"/>
    <col min="34" max="34" width="2.8515625" style="3" customWidth="1"/>
    <col min="35" max="35" width="4.140625" style="1" customWidth="1"/>
    <col min="36" max="36" width="3.140625" style="1" customWidth="1"/>
    <col min="37" max="37" width="3.28125" style="1" customWidth="1"/>
    <col min="38" max="38" width="2.7109375" style="1" customWidth="1"/>
    <col min="39" max="39" width="3.421875" style="1" customWidth="1"/>
    <col min="40" max="40" width="2.28125" style="1" customWidth="1"/>
    <col min="41" max="41" width="3.421875" style="1" customWidth="1"/>
    <col min="42" max="47" width="3.00390625" style="1" customWidth="1"/>
    <col min="48" max="48" width="2.00390625" style="8" customWidth="1"/>
    <col min="49" max="49" width="3.7109375" style="1" customWidth="1"/>
    <col min="50" max="57" width="4.00390625" style="1" customWidth="1"/>
    <col min="58" max="58" width="2.28125" style="142" customWidth="1"/>
    <col min="59" max="59" width="3.8515625" style="1" customWidth="1"/>
    <col min="60" max="60" width="3.7109375" style="1" customWidth="1"/>
    <col min="61" max="61" width="3.28125" style="1" customWidth="1"/>
    <col min="62" max="63" width="3.140625" style="1" customWidth="1"/>
    <col min="64" max="64" width="6.00390625" style="1" customWidth="1"/>
    <col min="65" max="65" width="3.421875" style="147" customWidth="1"/>
    <col min="66" max="66" width="3.7109375" style="1" customWidth="1"/>
    <col min="67" max="67" width="4.140625" style="1" customWidth="1"/>
    <col min="68" max="68" width="3.8515625" style="1" customWidth="1"/>
    <col min="69" max="69" width="3.7109375" style="1" customWidth="1"/>
    <col min="70" max="70" width="5.421875" style="1" customWidth="1"/>
    <col min="71" max="71" width="2.8515625" style="142" customWidth="1"/>
    <col min="72" max="72" width="3.28125" style="7" customWidth="1"/>
    <col min="73" max="73" width="3.7109375" style="7" customWidth="1"/>
    <col min="74" max="74" width="4.00390625" style="7" customWidth="1"/>
    <col min="75" max="75" width="2.28125" style="7" customWidth="1"/>
    <col min="76" max="76" width="1.28515625" style="8" customWidth="1"/>
    <col min="77" max="77" width="58.140625" style="41" customWidth="1"/>
    <col min="78" max="78" width="49.28125" style="41" customWidth="1"/>
    <col min="79" max="79" width="14.8515625" style="1" customWidth="1"/>
    <col min="80" max="80" width="17.8515625" style="1" customWidth="1"/>
    <col min="81" max="16384" width="9.140625" style="1" customWidth="1"/>
  </cols>
  <sheetData>
    <row r="1" spans="1:95" s="5" customFormat="1" ht="151.5" customHeight="1">
      <c r="A1" s="84" t="s">
        <v>1027</v>
      </c>
      <c r="B1" s="186" t="s">
        <v>967</v>
      </c>
      <c r="C1" s="333" t="s">
        <v>146</v>
      </c>
      <c r="D1" s="334" t="s">
        <v>916</v>
      </c>
      <c r="E1" s="334" t="s">
        <v>847</v>
      </c>
      <c r="F1" s="335" t="s">
        <v>1014</v>
      </c>
      <c r="G1" s="335" t="s">
        <v>901</v>
      </c>
      <c r="H1" s="336" t="s">
        <v>771</v>
      </c>
      <c r="I1" s="335" t="s">
        <v>147</v>
      </c>
      <c r="J1" s="335" t="s">
        <v>287</v>
      </c>
      <c r="K1" s="335" t="s">
        <v>857</v>
      </c>
      <c r="L1" s="335" t="s">
        <v>347</v>
      </c>
      <c r="M1" s="337" t="s">
        <v>1000</v>
      </c>
      <c r="N1" s="338" t="s">
        <v>566</v>
      </c>
      <c r="O1" s="339" t="s">
        <v>775</v>
      </c>
      <c r="P1" s="339" t="s">
        <v>776</v>
      </c>
      <c r="Q1" s="339" t="s">
        <v>918</v>
      </c>
      <c r="R1" s="339" t="s">
        <v>917</v>
      </c>
      <c r="S1" s="339" t="s">
        <v>680</v>
      </c>
      <c r="T1" s="339" t="s">
        <v>681</v>
      </c>
      <c r="U1" s="339" t="s">
        <v>337</v>
      </c>
      <c r="V1" s="339" t="s">
        <v>492</v>
      </c>
      <c r="W1" s="339" t="s">
        <v>702</v>
      </c>
      <c r="X1" s="337" t="s">
        <v>121</v>
      </c>
      <c r="Y1" s="337" t="s">
        <v>381</v>
      </c>
      <c r="Z1" s="339" t="s">
        <v>57</v>
      </c>
      <c r="AA1" s="339" t="s">
        <v>157</v>
      </c>
      <c r="AB1" s="337" t="s">
        <v>669</v>
      </c>
      <c r="AC1" s="339" t="s">
        <v>222</v>
      </c>
      <c r="AD1" s="339" t="s">
        <v>223</v>
      </c>
      <c r="AE1" s="339" t="s">
        <v>70</v>
      </c>
      <c r="AF1" s="339" t="s">
        <v>71</v>
      </c>
      <c r="AG1" s="340" t="s">
        <v>601</v>
      </c>
      <c r="AH1" s="341" t="s">
        <v>72</v>
      </c>
      <c r="AI1" s="342" t="s">
        <v>73</v>
      </c>
      <c r="AJ1" s="342" t="s">
        <v>74</v>
      </c>
      <c r="AK1" s="342" t="s">
        <v>107</v>
      </c>
      <c r="AL1" s="342" t="s">
        <v>108</v>
      </c>
      <c r="AM1" s="342" t="s">
        <v>109</v>
      </c>
      <c r="AN1" s="342" t="s">
        <v>110</v>
      </c>
      <c r="AO1" s="342" t="s">
        <v>111</v>
      </c>
      <c r="AP1" s="342" t="s">
        <v>159</v>
      </c>
      <c r="AQ1" s="342" t="s">
        <v>160</v>
      </c>
      <c r="AR1" s="342" t="s">
        <v>1052</v>
      </c>
      <c r="AS1" s="342" t="s">
        <v>1053</v>
      </c>
      <c r="AT1" s="342" t="s">
        <v>161</v>
      </c>
      <c r="AU1" s="342" t="s">
        <v>162</v>
      </c>
      <c r="AV1" s="343" t="s">
        <v>706</v>
      </c>
      <c r="AW1" s="344" t="s">
        <v>75</v>
      </c>
      <c r="AX1" s="344" t="s">
        <v>46</v>
      </c>
      <c r="AY1" s="344" t="s">
        <v>47</v>
      </c>
      <c r="AZ1" s="344" t="s">
        <v>48</v>
      </c>
      <c r="BA1" s="344" t="s">
        <v>49</v>
      </c>
      <c r="BB1" s="344" t="s">
        <v>50</v>
      </c>
      <c r="BC1" s="344" t="s">
        <v>51</v>
      </c>
      <c r="BD1" s="344" t="s">
        <v>18</v>
      </c>
      <c r="BE1" s="344" t="s">
        <v>19</v>
      </c>
      <c r="BF1" s="345" t="s">
        <v>981</v>
      </c>
      <c r="BG1" s="346" t="s">
        <v>190</v>
      </c>
      <c r="BH1" s="346" t="s">
        <v>191</v>
      </c>
      <c r="BI1" s="346" t="s">
        <v>29</v>
      </c>
      <c r="BJ1" s="346" t="s">
        <v>151</v>
      </c>
      <c r="BK1" s="346" t="s">
        <v>152</v>
      </c>
      <c r="BL1" s="346" t="s">
        <v>52</v>
      </c>
      <c r="BM1" s="347" t="s">
        <v>740</v>
      </c>
      <c r="BN1" s="348" t="s">
        <v>105</v>
      </c>
      <c r="BO1" s="348" t="s">
        <v>106</v>
      </c>
      <c r="BP1" s="348" t="s">
        <v>53</v>
      </c>
      <c r="BQ1" s="348" t="s">
        <v>54</v>
      </c>
      <c r="BR1" s="348" t="s">
        <v>55</v>
      </c>
      <c r="BS1" s="345" t="s">
        <v>63</v>
      </c>
      <c r="BT1" s="346" t="s">
        <v>64</v>
      </c>
      <c r="BU1" s="346" t="s">
        <v>65</v>
      </c>
      <c r="BV1" s="346" t="s">
        <v>66</v>
      </c>
      <c r="BW1" s="346" t="s">
        <v>67</v>
      </c>
      <c r="BX1" s="343"/>
      <c r="BY1" s="83" t="s">
        <v>668</v>
      </c>
      <c r="BZ1" s="83" t="s">
        <v>729</v>
      </c>
      <c r="CA1" s="83" t="s">
        <v>808</v>
      </c>
      <c r="CB1" s="83" t="s">
        <v>68</v>
      </c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</row>
    <row r="2" spans="1:80" s="4" customFormat="1" ht="10.5">
      <c r="A2" s="97" t="s">
        <v>924</v>
      </c>
      <c r="B2" s="175"/>
      <c r="C2" s="21" t="s">
        <v>892</v>
      </c>
      <c r="D2" s="33">
        <f>MAX(D7:D139)</f>
        <v>1690</v>
      </c>
      <c r="E2" s="33"/>
      <c r="F2" s="33">
        <f>MAX(F7:F52)</f>
        <v>5</v>
      </c>
      <c r="G2" s="33">
        <f>MAX(G7:G139)</f>
        <v>192</v>
      </c>
      <c r="H2" s="33">
        <f>MAX(H7:H139)</f>
        <v>5</v>
      </c>
      <c r="I2" s="33">
        <f>MAX(I7:I139)</f>
        <v>75</v>
      </c>
      <c r="J2" s="33">
        <f>MAX(J7:J139)</f>
        <v>66</v>
      </c>
      <c r="K2" s="33">
        <f>MAX(K7:K139)</f>
        <v>0</v>
      </c>
      <c r="L2" s="33"/>
      <c r="M2" s="129"/>
      <c r="N2" s="33">
        <f aca="true" t="shared" si="0" ref="N2:W2">MAX(N7:N139)</f>
        <v>110</v>
      </c>
      <c r="O2" s="33">
        <f t="shared" si="0"/>
        <v>132</v>
      </c>
      <c r="P2" s="33">
        <f t="shared" si="0"/>
        <v>22</v>
      </c>
      <c r="Q2" s="33">
        <f t="shared" si="0"/>
        <v>96</v>
      </c>
      <c r="R2" s="33">
        <f t="shared" si="0"/>
        <v>12</v>
      </c>
      <c r="S2" s="33">
        <f t="shared" si="0"/>
        <v>96</v>
      </c>
      <c r="T2" s="33">
        <f t="shared" si="0"/>
        <v>15</v>
      </c>
      <c r="U2" s="33">
        <f t="shared" si="0"/>
        <v>80</v>
      </c>
      <c r="V2" s="33">
        <f t="shared" si="0"/>
        <v>24</v>
      </c>
      <c r="W2" s="33">
        <f t="shared" si="0"/>
        <v>120</v>
      </c>
      <c r="X2" s="33"/>
      <c r="Y2" s="129"/>
      <c r="Z2" s="33">
        <f>MAX(Z7:Z139)</f>
        <v>188.15999999999997</v>
      </c>
      <c r="AA2" s="33">
        <f>MAX(AA7:AA139)</f>
        <v>99.43052955555554</v>
      </c>
      <c r="AB2" s="129"/>
      <c r="AC2" s="33">
        <f>MAX(AC7:AC139)</f>
        <v>40</v>
      </c>
      <c r="AD2" s="33">
        <f>MAX(AD7:AD139)</f>
        <v>70</v>
      </c>
      <c r="AE2" s="33">
        <f>MAX(AE7:AE139)</f>
        <v>12</v>
      </c>
      <c r="AF2" s="33">
        <f>MAX(AF7:AF139)</f>
        <v>72</v>
      </c>
      <c r="AG2" s="124"/>
      <c r="AH2" s="33">
        <f aca="true" t="shared" si="1" ref="AH2:AP2">MAX(AH7:AH139)</f>
        <v>80</v>
      </c>
      <c r="AI2" s="33">
        <f t="shared" si="1"/>
        <v>132</v>
      </c>
      <c r="AJ2" s="33">
        <f t="shared" si="1"/>
        <v>14</v>
      </c>
      <c r="AK2" s="33">
        <f t="shared" si="1"/>
        <v>96</v>
      </c>
      <c r="AL2" s="33">
        <f t="shared" si="1"/>
        <v>8</v>
      </c>
      <c r="AM2" s="33">
        <f t="shared" si="1"/>
        <v>72</v>
      </c>
      <c r="AN2" s="33">
        <f t="shared" si="1"/>
        <v>6</v>
      </c>
      <c r="AO2" s="33">
        <f t="shared" si="1"/>
        <v>64</v>
      </c>
      <c r="AP2" s="33">
        <f t="shared" si="1"/>
        <v>6</v>
      </c>
      <c r="AQ2" s="33"/>
      <c r="AR2" s="33"/>
      <c r="AS2" s="33"/>
      <c r="AT2" s="33"/>
      <c r="AU2" s="33"/>
      <c r="AV2" s="34"/>
      <c r="AW2" s="33">
        <f>MAX(AW7:AW139)</f>
        <v>304</v>
      </c>
      <c r="AX2" s="33">
        <f>MAX(AX7:AX139)</f>
        <v>258</v>
      </c>
      <c r="AY2" s="33"/>
      <c r="AZ2" s="33">
        <f>MAX(AZ7:AZ139)</f>
        <v>13</v>
      </c>
      <c r="BA2" s="33"/>
      <c r="BB2" s="33">
        <f>MAX(BB7:BB139)</f>
        <v>101</v>
      </c>
      <c r="BC2" s="33">
        <f>MAX(BC7:BC139)</f>
        <v>191</v>
      </c>
      <c r="BD2" s="33">
        <f>MAX(BD7:BD139)</f>
        <v>85</v>
      </c>
      <c r="BE2" s="33">
        <f>MAX(BE7:BE139)</f>
        <v>58</v>
      </c>
      <c r="BF2" s="139"/>
      <c r="BG2" s="33">
        <f>MAX(BG7:BG139)</f>
        <v>285</v>
      </c>
      <c r="BH2" s="33">
        <f>MAX(BH7:BH139)</f>
        <v>245</v>
      </c>
      <c r="BI2" s="33">
        <f>MAX(BI7:BI139)</f>
        <v>3</v>
      </c>
      <c r="BJ2" s="33">
        <f>MAX(BJ7:BJ139)</f>
        <v>68</v>
      </c>
      <c r="BK2" s="33">
        <f>MAX(BK7:BK139)</f>
        <v>7</v>
      </c>
      <c r="BL2" s="33"/>
      <c r="BM2" s="144"/>
      <c r="BN2" s="33">
        <f>MAX(BN7:BN139)</f>
        <v>610</v>
      </c>
      <c r="BO2" s="33">
        <f>MAX(BO7:BO139)</f>
        <v>360</v>
      </c>
      <c r="BP2" s="33">
        <f>MAX(BP7:BP139)</f>
        <v>207</v>
      </c>
      <c r="BQ2" s="33">
        <f>MAX(BQ7:BQ139)</f>
        <v>162</v>
      </c>
      <c r="BR2" s="33">
        <f>MAX(BR7:BR139)</f>
        <v>160</v>
      </c>
      <c r="BS2" s="139"/>
      <c r="BT2" s="33">
        <f>MAX(BT7:BT139)</f>
        <v>59</v>
      </c>
      <c r="BU2" s="33">
        <f>MAX(BU7:BU139)</f>
        <v>38</v>
      </c>
      <c r="BV2" s="33">
        <f>MAX(BV7:BV139)</f>
        <v>1.74</v>
      </c>
      <c r="BW2" s="33">
        <f>MAX(BW7:BW139)</f>
        <v>20.87</v>
      </c>
      <c r="BX2" s="34"/>
      <c r="BY2" s="153"/>
      <c r="BZ2" s="153"/>
      <c r="CA2" s="154"/>
      <c r="CB2" s="68"/>
    </row>
    <row r="3" spans="1:80" s="4" customFormat="1" ht="10.5">
      <c r="A3" s="398" t="s">
        <v>997</v>
      </c>
      <c r="B3" s="171"/>
      <c r="C3" s="4" t="s">
        <v>642</v>
      </c>
      <c r="D3" s="4">
        <f>AVERAGE(D7:D139)</f>
        <v>1662.0416666666667</v>
      </c>
      <c r="F3" s="4">
        <f>AVERAGE(F7:F39)</f>
        <v>4.074074074074074</v>
      </c>
      <c r="G3" s="4">
        <f>AVERAGE(G7:G139)</f>
        <v>77.19047619047619</v>
      </c>
      <c r="H3" s="4">
        <f>AVERAGE(H7:H139)</f>
        <v>1.4285714285714286</v>
      </c>
      <c r="I3" s="4">
        <f>AVERAGE(I7:I139)</f>
        <v>51.25875</v>
      </c>
      <c r="J3" s="4">
        <f>AVERAGE(J7:J139)</f>
        <v>33.260000000000005</v>
      </c>
      <c r="K3" s="4" t="e">
        <f>AVERAGE(K7:K139)</f>
        <v>#DIV/0!</v>
      </c>
      <c r="M3" s="130"/>
      <c r="N3" s="4">
        <f aca="true" t="shared" si="2" ref="N3:W3">AVERAGE(N7:N139)</f>
        <v>63.35555555555556</v>
      </c>
      <c r="O3" s="4">
        <f t="shared" si="2"/>
        <v>76.75862068965517</v>
      </c>
      <c r="P3" s="4">
        <f t="shared" si="2"/>
        <v>4.407407407407407</v>
      </c>
      <c r="Q3" s="4">
        <f t="shared" si="2"/>
        <v>34.38709677419355</v>
      </c>
      <c r="R3" s="4">
        <f t="shared" si="2"/>
        <v>7.675675675675675</v>
      </c>
      <c r="S3" s="4">
        <f t="shared" si="2"/>
        <v>71.39473684210526</v>
      </c>
      <c r="T3" s="4">
        <f t="shared" si="2"/>
        <v>6.138888888888889</v>
      </c>
      <c r="U3" s="4">
        <f t="shared" si="2"/>
        <v>61.75</v>
      </c>
      <c r="V3" s="4">
        <f t="shared" si="2"/>
        <v>6.361111111111111</v>
      </c>
      <c r="W3" s="4">
        <f t="shared" si="2"/>
        <v>27.833333333333332</v>
      </c>
      <c r="Y3" s="130"/>
      <c r="Z3" s="4">
        <f>AVERAGE(Z7:Z139)</f>
        <v>45.1060615079365</v>
      </c>
      <c r="AA3" s="4">
        <f>AVERAGE(AA7:AA139)</f>
        <v>6.156705403217025</v>
      </c>
      <c r="AB3" s="130"/>
      <c r="AC3" s="4">
        <f>AVERAGE(AC7:AC139)</f>
        <v>30.772727272727273</v>
      </c>
      <c r="AD3" s="4">
        <f>AVERAGE(AD7:AD139)</f>
        <v>34</v>
      </c>
      <c r="AE3" s="4">
        <f>AVERAGE(AE7:AE139)</f>
        <v>6.363636363636363</v>
      </c>
      <c r="AF3" s="4">
        <f>AVERAGE(AF7:AF139)</f>
        <v>68.72727272727273</v>
      </c>
      <c r="AG3" s="125"/>
      <c r="AH3" s="4">
        <f aca="true" t="shared" si="3" ref="AH3:AP3">AVERAGE(AH7:AH139)</f>
        <v>59.6</v>
      </c>
      <c r="AI3" s="4">
        <f t="shared" si="3"/>
        <v>77.33333333333333</v>
      </c>
      <c r="AJ3" s="4">
        <f t="shared" si="3"/>
        <v>8.833333333333334</v>
      </c>
      <c r="AK3" s="4">
        <f t="shared" si="3"/>
        <v>63.5</v>
      </c>
      <c r="AL3" s="4">
        <f t="shared" si="3"/>
        <v>6.25</v>
      </c>
      <c r="AM3" s="4">
        <f t="shared" si="3"/>
        <v>54.5</v>
      </c>
      <c r="AN3" s="4">
        <f t="shared" si="3"/>
        <v>6</v>
      </c>
      <c r="AO3" s="4">
        <f t="shared" si="3"/>
        <v>49.27272727272727</v>
      </c>
      <c r="AP3" s="4">
        <f t="shared" si="3"/>
        <v>5.636363636363637</v>
      </c>
      <c r="AV3" s="9"/>
      <c r="AW3" s="4">
        <f>AVERAGE(AW7:AW139)</f>
        <v>228.64102564102564</v>
      </c>
      <c r="AX3" s="4">
        <f>AVERAGE(AX7:AX139)</f>
        <v>185.31578947368422</v>
      </c>
      <c r="AZ3" s="4">
        <f>AVERAGE(AZ7:AZ139)</f>
        <v>7.640000000000001</v>
      </c>
      <c r="BB3" s="4">
        <f>AVERAGE(BB7:BB139)</f>
        <v>34</v>
      </c>
      <c r="BC3" s="4">
        <f>AVERAGE(BC7:BC139)</f>
        <v>147.79090909090908</v>
      </c>
      <c r="BD3" s="4">
        <f>AVERAGE(BD7:BD139)</f>
        <v>74.96666666666667</v>
      </c>
      <c r="BE3" s="4">
        <f>AVERAGE(BE7:BE139)</f>
        <v>49.1</v>
      </c>
      <c r="BF3" s="140"/>
      <c r="BG3" s="4">
        <f>AVERAGE(BG7:BG139)</f>
        <v>134.5447368421053</v>
      </c>
      <c r="BH3" s="4">
        <f>AVERAGE(BH7:BH139)</f>
        <v>94.57368421052632</v>
      </c>
      <c r="BI3" s="4">
        <f>AVERAGE(BI7:BI139)</f>
        <v>2.23</v>
      </c>
      <c r="BJ3" s="4">
        <f>AVERAGE(BJ7:BJ139)</f>
        <v>40.64736842105263</v>
      </c>
      <c r="BK3" s="4">
        <f>AVERAGE(BK7:BK139)</f>
        <v>4.322033898305085</v>
      </c>
      <c r="BM3" s="145"/>
      <c r="BN3" s="4">
        <f>AVERAGE(BN7:BN139)</f>
        <v>311.88235294117646</v>
      </c>
      <c r="BO3" s="4">
        <f>AVERAGE(BO7:BO139)</f>
        <v>205.4</v>
      </c>
      <c r="BP3" s="4">
        <f>AVERAGE(BP7:BP139)</f>
        <v>141.66666666666666</v>
      </c>
      <c r="BQ3" s="4">
        <f>AVERAGE(BQ7:BQ139)</f>
        <v>138.5</v>
      </c>
      <c r="BR3" s="4">
        <f>AVERAGE(BR7:BR139)</f>
        <v>89.60714285714286</v>
      </c>
      <c r="BS3" s="140"/>
      <c r="BT3" s="4">
        <f>AVERAGE(BT7:BT139)</f>
        <v>59</v>
      </c>
      <c r="BU3" s="4">
        <f>AVERAGE(BU7:BU139)</f>
        <v>38</v>
      </c>
      <c r="BV3" s="4">
        <f>AVERAGE(BV7:BV139)</f>
        <v>1.74</v>
      </c>
      <c r="BW3" s="4">
        <f>AVERAGE(BW7:BW139)</f>
        <v>20.87</v>
      </c>
      <c r="BX3" s="9"/>
      <c r="BY3" s="155"/>
      <c r="BZ3" s="155"/>
      <c r="CA3" s="68"/>
      <c r="CB3" s="68"/>
    </row>
    <row r="4" spans="1:80" s="4" customFormat="1" ht="10.5">
      <c r="A4" s="192" t="s">
        <v>616</v>
      </c>
      <c r="B4" s="176"/>
      <c r="C4" s="20" t="s">
        <v>676</v>
      </c>
      <c r="D4" s="36">
        <f>MIN(D7:D139)</f>
        <v>1635</v>
      </c>
      <c r="E4" s="36"/>
      <c r="F4" s="36">
        <f>MIN(F7:F39)</f>
        <v>3</v>
      </c>
      <c r="G4" s="36">
        <f>MIN(G7:G139)</f>
        <v>30</v>
      </c>
      <c r="H4" s="36">
        <f>MIN(H7:H139)</f>
        <v>1</v>
      </c>
      <c r="I4" s="36">
        <f>MIN(I7:I139)</f>
        <v>40.17</v>
      </c>
      <c r="J4" s="36">
        <f>MIN(J7:J139)</f>
        <v>22</v>
      </c>
      <c r="K4" s="36">
        <f>MIN(K7:K139)</f>
        <v>0</v>
      </c>
      <c r="L4" s="36"/>
      <c r="M4" s="131"/>
      <c r="N4" s="36">
        <f aca="true" t="shared" si="4" ref="N4:W4">MIN(N7:N139)</f>
        <v>46.7</v>
      </c>
      <c r="O4" s="36">
        <f t="shared" si="4"/>
        <v>48</v>
      </c>
      <c r="P4" s="36">
        <f t="shared" si="4"/>
        <v>0</v>
      </c>
      <c r="Q4" s="36">
        <f t="shared" si="4"/>
        <v>0</v>
      </c>
      <c r="R4" s="36">
        <f t="shared" si="4"/>
        <v>6</v>
      </c>
      <c r="S4" s="36">
        <f t="shared" si="4"/>
        <v>48</v>
      </c>
      <c r="T4" s="36">
        <f t="shared" si="4"/>
        <v>5</v>
      </c>
      <c r="U4" s="36">
        <f t="shared" si="4"/>
        <v>28</v>
      </c>
      <c r="V4" s="36">
        <f t="shared" si="4"/>
        <v>5</v>
      </c>
      <c r="W4" s="36">
        <f t="shared" si="4"/>
        <v>11</v>
      </c>
      <c r="X4" s="36"/>
      <c r="Y4" s="131"/>
      <c r="Z4" s="36">
        <f>MIN(Z7:Z139)</f>
        <v>0</v>
      </c>
      <c r="AA4" s="36">
        <f>MIN(AA7:AA139)</f>
        <v>0</v>
      </c>
      <c r="AB4" s="131"/>
      <c r="AC4" s="36">
        <f>MIN(AC7:AC139)</f>
        <v>18</v>
      </c>
      <c r="AD4" s="36">
        <f>MIN(AD7:AD139)</f>
        <v>30</v>
      </c>
      <c r="AE4" s="36">
        <f>MIN(AE7:AE139)</f>
        <v>5</v>
      </c>
      <c r="AF4" s="36">
        <f>MIN(AF7:AF139)</f>
        <v>48</v>
      </c>
      <c r="AG4" s="126"/>
      <c r="AH4" s="36">
        <f aca="true" t="shared" si="5" ref="AH4:AP4">MIN(AH7:AH139)</f>
        <v>45.7</v>
      </c>
      <c r="AI4" s="36">
        <f t="shared" si="5"/>
        <v>48</v>
      </c>
      <c r="AJ4" s="36">
        <f t="shared" si="5"/>
        <v>8</v>
      </c>
      <c r="AK4" s="36">
        <f t="shared" si="5"/>
        <v>54</v>
      </c>
      <c r="AL4" s="36">
        <f t="shared" si="5"/>
        <v>5</v>
      </c>
      <c r="AM4" s="36">
        <f t="shared" si="5"/>
        <v>48</v>
      </c>
      <c r="AN4" s="36">
        <f t="shared" si="5"/>
        <v>6</v>
      </c>
      <c r="AO4" s="36">
        <f t="shared" si="5"/>
        <v>42</v>
      </c>
      <c r="AP4" s="36">
        <f t="shared" si="5"/>
        <v>5</v>
      </c>
      <c r="AQ4" s="36"/>
      <c r="AR4" s="36"/>
      <c r="AS4" s="36"/>
      <c r="AT4" s="36"/>
      <c r="AU4" s="36"/>
      <c r="AV4" s="35"/>
      <c r="AW4" s="36">
        <f>MIN(AW7:AW139)</f>
        <v>135</v>
      </c>
      <c r="AX4" s="36">
        <f>MIN(AX7:AX139)</f>
        <v>120</v>
      </c>
      <c r="AY4" s="36"/>
      <c r="AZ4" s="36">
        <f>MIN(AZ7:AZ139)</f>
        <v>5.7</v>
      </c>
      <c r="BA4" s="36"/>
      <c r="BB4" s="36">
        <f>MIN(BB7:BB139)</f>
        <v>8</v>
      </c>
      <c r="BC4" s="36">
        <f>MIN(BC7:BC139)</f>
        <v>101</v>
      </c>
      <c r="BD4" s="36">
        <f>MIN(BD7:BD139)</f>
        <v>69.4</v>
      </c>
      <c r="BE4" s="36">
        <f>MIN(BE7:BE139)</f>
        <v>38</v>
      </c>
      <c r="BF4" s="141"/>
      <c r="BG4" s="36">
        <f>MIN(BG7:BG139)</f>
        <v>72</v>
      </c>
      <c r="BH4" s="36">
        <f>MIN(BH7:BH139)</f>
        <v>46</v>
      </c>
      <c r="BI4" s="36">
        <f>MIN(BI7:BI139)</f>
        <v>1.75</v>
      </c>
      <c r="BJ4" s="36">
        <f>MIN(BJ7:BJ139)</f>
        <v>30.8</v>
      </c>
      <c r="BK4" s="36">
        <f>MIN(BK7:BK139)</f>
        <v>4</v>
      </c>
      <c r="BL4" s="36"/>
      <c r="BM4" s="146"/>
      <c r="BN4" s="36">
        <f>MIN(BN7:BN139)</f>
        <v>47.5</v>
      </c>
      <c r="BO4" s="36">
        <f>MIN(BO7:BO139)</f>
        <v>34</v>
      </c>
      <c r="BP4" s="36">
        <f>MIN(BP7:BP139)</f>
        <v>71</v>
      </c>
      <c r="BQ4" s="36">
        <f>MIN(BQ7:BQ139)</f>
        <v>115</v>
      </c>
      <c r="BR4" s="36">
        <f>MIN(BR7:BR139)</f>
        <v>0</v>
      </c>
      <c r="BS4" s="141"/>
      <c r="BT4" s="36">
        <f>MIN(BT7:BT139)</f>
        <v>59</v>
      </c>
      <c r="BU4" s="36">
        <f>MIN(BU7:BU139)</f>
        <v>38</v>
      </c>
      <c r="BV4" s="36">
        <f>MIN(BV7:BV139)</f>
        <v>1.74</v>
      </c>
      <c r="BW4" s="36">
        <f>MIN(BW7:BW139)</f>
        <v>20.87</v>
      </c>
      <c r="BX4" s="35"/>
      <c r="BY4" s="156"/>
      <c r="BZ4" s="156"/>
      <c r="CA4" s="69"/>
      <c r="CB4" s="68"/>
    </row>
    <row r="5" spans="1:80" s="67" customFormat="1" ht="10.5">
      <c r="A5" s="151" t="s">
        <v>962</v>
      </c>
      <c r="B5" s="177"/>
      <c r="C5" s="65"/>
      <c r="D5" s="65"/>
      <c r="E5" s="65"/>
      <c r="F5" s="65"/>
      <c r="G5" s="65"/>
      <c r="H5" s="66"/>
      <c r="I5" s="65"/>
      <c r="J5" s="65"/>
      <c r="K5" s="65"/>
      <c r="L5" s="65"/>
      <c r="M5" s="65"/>
      <c r="N5" s="152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10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6"/>
      <c r="BZ5" s="66"/>
      <c r="CA5" s="65"/>
      <c r="CB5" s="65"/>
    </row>
    <row r="6" spans="1:34" s="70" customFormat="1" ht="10.5" customHeight="1">
      <c r="A6" s="58" t="s">
        <v>637</v>
      </c>
      <c r="B6" s="178"/>
      <c r="C6" s="70" t="s">
        <v>1032</v>
      </c>
      <c r="H6" s="123"/>
      <c r="N6" s="101"/>
      <c r="Z6" s="71"/>
      <c r="AA6" s="71"/>
      <c r="AH6" s="71"/>
    </row>
    <row r="7" spans="1:79" ht="10.5" customHeight="1">
      <c r="A7" s="1" t="s">
        <v>289</v>
      </c>
      <c r="B7" s="179" t="s">
        <v>665</v>
      </c>
      <c r="C7" s="1" t="s">
        <v>98</v>
      </c>
      <c r="D7" s="28">
        <v>1657</v>
      </c>
      <c r="E7" s="29" t="s">
        <v>761</v>
      </c>
      <c r="F7" s="115">
        <v>4</v>
      </c>
      <c r="O7" s="28">
        <v>80</v>
      </c>
      <c r="P7" s="28"/>
      <c r="Q7" s="28"/>
      <c r="R7" s="28">
        <v>8</v>
      </c>
      <c r="S7" s="28">
        <v>48</v>
      </c>
      <c r="T7" s="28">
        <v>8</v>
      </c>
      <c r="U7" s="28">
        <v>48</v>
      </c>
      <c r="V7" s="28">
        <v>24</v>
      </c>
      <c r="W7" s="28">
        <v>15</v>
      </c>
      <c r="X7" s="28"/>
      <c r="Y7" s="135"/>
      <c r="Z7" s="43">
        <f>O7/R7*S7/T7*U7/V7*(W7*2)/60</f>
        <v>60</v>
      </c>
      <c r="AA7" s="43">
        <f>IF(Z7&gt;0,(375.4/Z7)*(375.4/Z7)*2.54)</f>
        <v>99.43052955555554</v>
      </c>
      <c r="AH7" s="3" t="s">
        <v>427</v>
      </c>
      <c r="AY7" s="1" t="s">
        <v>753</v>
      </c>
      <c r="BG7" s="28">
        <v>152</v>
      </c>
      <c r="BH7" s="28">
        <v>63</v>
      </c>
      <c r="BI7" s="28"/>
      <c r="BJ7" s="28">
        <v>38</v>
      </c>
      <c r="BK7" s="28">
        <v>4</v>
      </c>
      <c r="BL7" s="12" t="s">
        <v>568</v>
      </c>
      <c r="BT7" s="48"/>
      <c r="BU7" s="48"/>
      <c r="BV7" s="48"/>
      <c r="BW7" s="48"/>
      <c r="BY7" s="44" t="s">
        <v>343</v>
      </c>
      <c r="BZ7" s="44" t="s">
        <v>998</v>
      </c>
      <c r="CA7" s="28" t="s">
        <v>691</v>
      </c>
    </row>
    <row r="8" spans="1:79" ht="10.5">
      <c r="A8" s="27" t="s">
        <v>930</v>
      </c>
      <c r="B8" s="179" t="s">
        <v>596</v>
      </c>
      <c r="C8" s="1" t="s">
        <v>99</v>
      </c>
      <c r="D8" s="28">
        <v>1657</v>
      </c>
      <c r="E8" s="29" t="s">
        <v>512</v>
      </c>
      <c r="F8" s="115">
        <v>4</v>
      </c>
      <c r="O8" s="30"/>
      <c r="P8" s="27"/>
      <c r="Q8" s="27">
        <v>96</v>
      </c>
      <c r="R8" s="27">
        <v>12</v>
      </c>
      <c r="S8" s="27">
        <v>90</v>
      </c>
      <c r="T8" s="27">
        <v>6</v>
      </c>
      <c r="U8" s="27">
        <v>80</v>
      </c>
      <c r="V8" s="27">
        <v>7</v>
      </c>
      <c r="W8" s="27">
        <v>21</v>
      </c>
      <c r="X8" s="27"/>
      <c r="Y8" s="159"/>
      <c r="Z8" s="56">
        <f>IF(W8&gt;0,S8/T8*U8/V8*(W8*2)/60,)</f>
        <v>119.99999999999999</v>
      </c>
      <c r="AA8" s="56">
        <f>IF(Z8&gt;0,(375.4/Z8)*(375.4/Z8)*2.54,)</f>
        <v>24.857632388888888</v>
      </c>
      <c r="AC8" s="27">
        <v>30</v>
      </c>
      <c r="AD8" s="27">
        <v>30</v>
      </c>
      <c r="AE8" s="27">
        <v>6</v>
      </c>
      <c r="AF8" s="27">
        <v>72</v>
      </c>
      <c r="AH8" s="3" t="s">
        <v>427</v>
      </c>
      <c r="BK8" s="1">
        <v>4</v>
      </c>
      <c r="BL8" s="1" t="s">
        <v>568</v>
      </c>
      <c r="BT8" s="48"/>
      <c r="BU8" s="48"/>
      <c r="BV8" s="48"/>
      <c r="BW8" s="48"/>
      <c r="BY8" s="55" t="s">
        <v>513</v>
      </c>
      <c r="BZ8" s="41" t="s">
        <v>1048</v>
      </c>
      <c r="CA8" s="28" t="s">
        <v>691</v>
      </c>
    </row>
    <row r="9" spans="1:79" ht="10.5">
      <c r="A9" s="1" t="s">
        <v>815</v>
      </c>
      <c r="B9" s="179" t="s">
        <v>742</v>
      </c>
      <c r="C9" s="1" t="s">
        <v>339</v>
      </c>
      <c r="D9" s="1">
        <v>1657</v>
      </c>
      <c r="E9" s="3" t="s">
        <v>572</v>
      </c>
      <c r="F9" s="115">
        <v>4</v>
      </c>
      <c r="G9" s="1">
        <v>30</v>
      </c>
      <c r="H9" s="41">
        <v>1</v>
      </c>
      <c r="K9" s="1" t="s">
        <v>290</v>
      </c>
      <c r="L9" s="1" t="s">
        <v>696</v>
      </c>
      <c r="O9" s="16">
        <v>72</v>
      </c>
      <c r="P9" s="16">
        <v>0</v>
      </c>
      <c r="Q9" s="16">
        <v>0</v>
      </c>
      <c r="R9" s="16">
        <v>8</v>
      </c>
      <c r="S9" s="16">
        <v>70</v>
      </c>
      <c r="T9" s="16">
        <v>5</v>
      </c>
      <c r="U9" s="16">
        <v>64</v>
      </c>
      <c r="V9" s="16">
        <v>5</v>
      </c>
      <c r="W9" s="16">
        <v>27</v>
      </c>
      <c r="X9" s="16"/>
      <c r="Y9" s="136"/>
      <c r="Z9" s="38">
        <f aca="true" t="shared" si="6" ref="Z9:Z22">IF(W9&gt;0,S9/T9*U9/V9*(W9*2)/60,)</f>
        <v>161.28</v>
      </c>
      <c r="AA9" s="38">
        <f aca="true" t="shared" si="7" ref="AA9:AA22">IF(Z9&gt;0,(375.4/Z9)*(375.4/Z9)*2.54,)</f>
        <v>13.76135579919178</v>
      </c>
      <c r="AB9" s="136"/>
      <c r="AC9" s="16">
        <v>30</v>
      </c>
      <c r="AD9" s="16">
        <v>30</v>
      </c>
      <c r="AE9" s="16">
        <v>6</v>
      </c>
      <c r="AF9" s="16">
        <v>72</v>
      </c>
      <c r="AG9" s="127"/>
      <c r="AH9" s="3" t="s">
        <v>427</v>
      </c>
      <c r="AW9" s="1">
        <v>215</v>
      </c>
      <c r="AX9" s="1">
        <v>169</v>
      </c>
      <c r="AY9" s="1" t="s">
        <v>341</v>
      </c>
      <c r="BA9" s="11" t="s">
        <v>910</v>
      </c>
      <c r="BB9" s="11"/>
      <c r="BC9" s="11"/>
      <c r="BD9" s="11"/>
      <c r="BE9" s="11"/>
      <c r="BG9" s="1">
        <v>110</v>
      </c>
      <c r="BH9" s="1">
        <v>59</v>
      </c>
      <c r="BK9" s="1">
        <v>4</v>
      </c>
      <c r="BL9" s="12" t="s">
        <v>925</v>
      </c>
      <c r="BM9" s="147" t="s">
        <v>1001</v>
      </c>
      <c r="BN9" s="1">
        <v>272</v>
      </c>
      <c r="BT9" s="48"/>
      <c r="BU9" s="48"/>
      <c r="BV9" s="48"/>
      <c r="BW9" s="48"/>
      <c r="BY9" s="46" t="s">
        <v>856</v>
      </c>
      <c r="BZ9" s="41" t="s">
        <v>494</v>
      </c>
      <c r="CA9" s="1" t="s">
        <v>1046</v>
      </c>
    </row>
    <row r="10" spans="1:79" ht="10.5">
      <c r="A10" s="1" t="s">
        <v>815</v>
      </c>
      <c r="B10" s="179" t="s">
        <v>501</v>
      </c>
      <c r="C10" s="1" t="s">
        <v>450</v>
      </c>
      <c r="D10" s="1">
        <v>1657</v>
      </c>
      <c r="E10" s="3" t="s">
        <v>571</v>
      </c>
      <c r="F10" s="115">
        <v>4</v>
      </c>
      <c r="G10" s="11">
        <v>54</v>
      </c>
      <c r="H10" s="41">
        <v>1</v>
      </c>
      <c r="K10" s="1" t="s">
        <v>772</v>
      </c>
      <c r="L10" s="1" t="s">
        <v>697</v>
      </c>
      <c r="O10" s="15">
        <v>72</v>
      </c>
      <c r="P10" s="1">
        <v>0</v>
      </c>
      <c r="Q10" s="1">
        <v>0</v>
      </c>
      <c r="R10" s="16">
        <v>8</v>
      </c>
      <c r="S10" s="16">
        <v>65</v>
      </c>
      <c r="T10" s="15">
        <v>5</v>
      </c>
      <c r="U10" s="16">
        <v>64</v>
      </c>
      <c r="V10" s="15">
        <v>5</v>
      </c>
      <c r="W10" s="15">
        <v>27</v>
      </c>
      <c r="X10" s="15"/>
      <c r="Y10" s="137"/>
      <c r="Z10" s="38">
        <f t="shared" si="6"/>
        <v>149.76000000000002</v>
      </c>
      <c r="AA10" s="38">
        <f t="shared" si="7"/>
        <v>15.95991560142952</v>
      </c>
      <c r="AB10" s="137"/>
      <c r="AC10" s="15">
        <v>30</v>
      </c>
      <c r="AD10" s="15">
        <v>30</v>
      </c>
      <c r="AE10" s="15">
        <v>6</v>
      </c>
      <c r="AF10" s="15">
        <v>72</v>
      </c>
      <c r="AG10" s="128"/>
      <c r="AH10" s="3" t="s">
        <v>427</v>
      </c>
      <c r="AW10" s="1">
        <v>214</v>
      </c>
      <c r="AX10" s="1">
        <v>169</v>
      </c>
      <c r="AY10" s="1" t="s">
        <v>518</v>
      </c>
      <c r="BA10" s="1" t="s">
        <v>799</v>
      </c>
      <c r="BG10" s="7">
        <v>109</v>
      </c>
      <c r="BH10" s="7">
        <v>58</v>
      </c>
      <c r="BI10" s="7"/>
      <c r="BJ10" s="1">
        <v>36.5</v>
      </c>
      <c r="BK10" s="1">
        <v>4</v>
      </c>
      <c r="BL10" s="1" t="s">
        <v>941</v>
      </c>
      <c r="BM10" s="147" t="s">
        <v>1001</v>
      </c>
      <c r="BN10" s="1">
        <v>261</v>
      </c>
      <c r="BO10" s="1">
        <v>212</v>
      </c>
      <c r="BR10" s="26">
        <v>75</v>
      </c>
      <c r="BT10" s="48"/>
      <c r="BU10" s="48"/>
      <c r="BV10" s="48"/>
      <c r="BW10" s="48"/>
      <c r="BY10" s="41" t="s">
        <v>539</v>
      </c>
      <c r="BZ10" s="41" t="s">
        <v>496</v>
      </c>
      <c r="CA10" s="1" t="s">
        <v>966</v>
      </c>
    </row>
    <row r="11" spans="1:80" ht="12">
      <c r="A11" s="1" t="s">
        <v>815</v>
      </c>
      <c r="B11" s="179" t="s">
        <v>478</v>
      </c>
      <c r="C11" s="57" t="s">
        <v>530</v>
      </c>
      <c r="D11" s="1">
        <v>1657</v>
      </c>
      <c r="E11" s="3" t="s">
        <v>630</v>
      </c>
      <c r="F11" s="115">
        <v>4</v>
      </c>
      <c r="G11" s="1">
        <v>30</v>
      </c>
      <c r="H11" s="41">
        <v>1</v>
      </c>
      <c r="K11" s="1" t="s">
        <v>842</v>
      </c>
      <c r="L11" s="1" t="s">
        <v>822</v>
      </c>
      <c r="O11" s="31">
        <v>72</v>
      </c>
      <c r="P11" s="1">
        <v>0</v>
      </c>
      <c r="Q11" s="1">
        <v>0</v>
      </c>
      <c r="R11" s="1">
        <v>8</v>
      </c>
      <c r="S11" s="15">
        <v>70</v>
      </c>
      <c r="T11" s="15">
        <v>5</v>
      </c>
      <c r="U11" s="1">
        <v>64</v>
      </c>
      <c r="V11" s="15">
        <v>5</v>
      </c>
      <c r="W11" s="15">
        <v>27</v>
      </c>
      <c r="X11" s="15"/>
      <c r="Z11" s="38">
        <f t="shared" si="6"/>
        <v>161.28</v>
      </c>
      <c r="AA11" s="38">
        <f t="shared" si="7"/>
        <v>13.76135579919178</v>
      </c>
      <c r="AC11" s="1">
        <v>32</v>
      </c>
      <c r="AD11" s="1">
        <v>32</v>
      </c>
      <c r="AE11" s="1">
        <v>6</v>
      </c>
      <c r="AF11" s="1">
        <v>72</v>
      </c>
      <c r="AH11" s="3" t="s">
        <v>427</v>
      </c>
      <c r="AW11" s="1">
        <v>226</v>
      </c>
      <c r="AX11" s="1">
        <v>181</v>
      </c>
      <c r="AY11" s="1" t="s">
        <v>341</v>
      </c>
      <c r="BA11" s="23" t="s">
        <v>911</v>
      </c>
      <c r="BB11" s="23"/>
      <c r="BC11" s="23">
        <v>139.7</v>
      </c>
      <c r="BD11" s="23"/>
      <c r="BE11" s="23"/>
      <c r="BG11" s="7">
        <v>109</v>
      </c>
      <c r="BH11" s="7">
        <v>58</v>
      </c>
      <c r="BI11" s="7"/>
      <c r="BK11" s="1">
        <v>4</v>
      </c>
      <c r="BL11" s="1" t="s">
        <v>941</v>
      </c>
      <c r="BM11" s="147" t="s">
        <v>579</v>
      </c>
      <c r="BN11" s="1">
        <v>262</v>
      </c>
      <c r="BR11" s="1">
        <v>0</v>
      </c>
      <c r="BT11" s="48"/>
      <c r="BU11" s="48"/>
      <c r="BV11" s="48"/>
      <c r="BW11" s="48"/>
      <c r="BY11" s="47" t="s">
        <v>237</v>
      </c>
      <c r="BZ11" s="41" t="s">
        <v>759</v>
      </c>
      <c r="CA11" s="1" t="s">
        <v>415</v>
      </c>
      <c r="CB11" s="57" t="s">
        <v>452</v>
      </c>
    </row>
    <row r="12" spans="1:80" ht="12">
      <c r="A12" s="1" t="s">
        <v>815</v>
      </c>
      <c r="B12" s="179" t="s">
        <v>480</v>
      </c>
      <c r="C12" s="57" t="s">
        <v>201</v>
      </c>
      <c r="D12" s="1">
        <v>1657</v>
      </c>
      <c r="E12" s="3" t="s">
        <v>412</v>
      </c>
      <c r="F12" s="115">
        <v>4</v>
      </c>
      <c r="G12" s="1">
        <v>30</v>
      </c>
      <c r="H12" s="41">
        <v>1</v>
      </c>
      <c r="K12" s="1" t="s">
        <v>543</v>
      </c>
      <c r="L12" s="1" t="s">
        <v>822</v>
      </c>
      <c r="O12" s="27">
        <v>72</v>
      </c>
      <c r="P12" s="1">
        <v>0</v>
      </c>
      <c r="Q12" s="1">
        <v>0</v>
      </c>
      <c r="R12" s="27">
        <v>7</v>
      </c>
      <c r="S12" s="27">
        <v>70</v>
      </c>
      <c r="T12" s="1">
        <v>5</v>
      </c>
      <c r="U12" s="1">
        <v>64</v>
      </c>
      <c r="V12" s="1">
        <v>5</v>
      </c>
      <c r="W12" s="1">
        <v>25</v>
      </c>
      <c r="Z12" s="38">
        <f t="shared" si="6"/>
        <v>149.33333333333334</v>
      </c>
      <c r="AA12" s="38">
        <f t="shared" si="7"/>
        <v>16.051245404177294</v>
      </c>
      <c r="AC12" s="1">
        <v>32</v>
      </c>
      <c r="AD12" s="1">
        <v>32</v>
      </c>
      <c r="AE12" s="1">
        <v>6</v>
      </c>
      <c r="AF12" s="1">
        <v>72</v>
      </c>
      <c r="AH12" s="3" t="s">
        <v>427</v>
      </c>
      <c r="AW12" s="13">
        <v>192</v>
      </c>
      <c r="AX12" s="13">
        <v>153</v>
      </c>
      <c r="AY12" s="13" t="s">
        <v>341</v>
      </c>
      <c r="AZ12" s="13">
        <v>6</v>
      </c>
      <c r="BA12" s="24" t="s">
        <v>951</v>
      </c>
      <c r="BB12" s="24">
        <v>18</v>
      </c>
      <c r="BC12" s="24">
        <v>123</v>
      </c>
      <c r="BD12" s="24"/>
      <c r="BE12" s="24"/>
      <c r="BG12" s="1">
        <v>109</v>
      </c>
      <c r="BH12" s="1">
        <v>59</v>
      </c>
      <c r="BJ12" s="15">
        <v>36.5</v>
      </c>
      <c r="BK12" s="1">
        <v>4</v>
      </c>
      <c r="BL12" s="1" t="s">
        <v>941</v>
      </c>
      <c r="BM12" s="147" t="s">
        <v>579</v>
      </c>
      <c r="BN12" s="13">
        <v>234</v>
      </c>
      <c r="BO12" s="26">
        <v>190</v>
      </c>
      <c r="BP12" s="26">
        <v>71</v>
      </c>
      <c r="BR12" s="1">
        <v>84</v>
      </c>
      <c r="BT12" s="48"/>
      <c r="BU12" s="48"/>
      <c r="BV12" s="48"/>
      <c r="BW12" s="48"/>
      <c r="BY12" s="41" t="s">
        <v>891</v>
      </c>
      <c r="BZ12" s="41" t="s">
        <v>646</v>
      </c>
      <c r="CA12" s="1" t="s">
        <v>515</v>
      </c>
      <c r="CB12" s="57" t="s">
        <v>810</v>
      </c>
    </row>
    <row r="13" spans="1:81" ht="12">
      <c r="A13" s="23" t="s">
        <v>773</v>
      </c>
      <c r="B13" s="179"/>
      <c r="C13" s="169" t="s">
        <v>974</v>
      </c>
      <c r="D13" s="23">
        <v>1657</v>
      </c>
      <c r="E13" s="53" t="s">
        <v>758</v>
      </c>
      <c r="F13" s="120">
        <v>4</v>
      </c>
      <c r="G13" s="23"/>
      <c r="H13" s="42"/>
      <c r="I13" s="23"/>
      <c r="J13" s="23"/>
      <c r="K13" s="23"/>
      <c r="L13" s="23"/>
      <c r="M13" s="138"/>
      <c r="N13" s="53"/>
      <c r="O13" s="23"/>
      <c r="P13" s="23">
        <v>6</v>
      </c>
      <c r="Q13" s="23">
        <v>42</v>
      </c>
      <c r="R13" s="23">
        <v>6</v>
      </c>
      <c r="S13" s="23">
        <v>66</v>
      </c>
      <c r="T13" s="23">
        <v>15</v>
      </c>
      <c r="U13" s="23">
        <v>60</v>
      </c>
      <c r="V13" s="23">
        <v>6</v>
      </c>
      <c r="W13" s="23">
        <v>120</v>
      </c>
      <c r="X13" s="23"/>
      <c r="Y13" s="138"/>
      <c r="Z13" s="362"/>
      <c r="AA13" s="362"/>
      <c r="AB13" s="138"/>
      <c r="AC13" s="23"/>
      <c r="AD13" s="23"/>
      <c r="AE13" s="23"/>
      <c r="AF13" s="23"/>
      <c r="AG13" s="363"/>
      <c r="AH13" s="53" t="s">
        <v>935</v>
      </c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364"/>
      <c r="AW13" s="363">
        <v>270</v>
      </c>
      <c r="AX13" s="363">
        <v>200</v>
      </c>
      <c r="AY13" s="363" t="s">
        <v>938</v>
      </c>
      <c r="AZ13" s="363"/>
      <c r="BA13" s="363"/>
      <c r="BB13" s="363">
        <v>8</v>
      </c>
      <c r="BC13" s="363">
        <v>185</v>
      </c>
      <c r="BD13" s="363"/>
      <c r="BE13" s="363"/>
      <c r="BF13" s="365"/>
      <c r="BG13" s="23"/>
      <c r="BH13" s="23"/>
      <c r="BI13" s="23"/>
      <c r="BJ13" s="23"/>
      <c r="BK13" s="23"/>
      <c r="BL13" s="23"/>
      <c r="BM13" s="149"/>
      <c r="BN13" s="363">
        <v>332</v>
      </c>
      <c r="BO13" s="363">
        <v>265</v>
      </c>
      <c r="BP13" s="363"/>
      <c r="BQ13" s="23"/>
      <c r="BR13" s="23">
        <v>110</v>
      </c>
      <c r="BS13" s="365"/>
      <c r="BT13" s="366" t="s">
        <v>877</v>
      </c>
      <c r="BU13" s="366"/>
      <c r="BV13" s="366"/>
      <c r="BW13" s="366"/>
      <c r="BX13" s="364"/>
      <c r="BY13" s="42"/>
      <c r="BZ13" s="42"/>
      <c r="CA13" s="23"/>
      <c r="CB13" s="367"/>
      <c r="CC13" s="23"/>
    </row>
    <row r="14" spans="1:80" ht="12">
      <c r="A14" s="1" t="s">
        <v>815</v>
      </c>
      <c r="B14" s="179" t="s">
        <v>481</v>
      </c>
      <c r="C14" s="57" t="s">
        <v>802</v>
      </c>
      <c r="D14" s="1">
        <v>1658</v>
      </c>
      <c r="E14" s="14" t="s">
        <v>524</v>
      </c>
      <c r="F14" s="115">
        <v>4</v>
      </c>
      <c r="G14" s="16">
        <v>54</v>
      </c>
      <c r="H14" s="41">
        <v>1</v>
      </c>
      <c r="K14" s="1" t="s">
        <v>562</v>
      </c>
      <c r="L14" s="1" t="s">
        <v>660</v>
      </c>
      <c r="O14" s="15">
        <v>72</v>
      </c>
      <c r="P14" s="1">
        <v>0</v>
      </c>
      <c r="Q14" s="1">
        <v>0</v>
      </c>
      <c r="R14" s="15">
        <v>8</v>
      </c>
      <c r="S14" s="16">
        <v>65</v>
      </c>
      <c r="T14" s="15">
        <v>5</v>
      </c>
      <c r="U14" s="1">
        <v>64</v>
      </c>
      <c r="V14" s="15">
        <v>5</v>
      </c>
      <c r="W14" s="15">
        <v>27</v>
      </c>
      <c r="X14" s="15"/>
      <c r="Z14" s="38">
        <f t="shared" si="6"/>
        <v>149.76000000000002</v>
      </c>
      <c r="AA14" s="38">
        <f t="shared" si="7"/>
        <v>15.95991560142952</v>
      </c>
      <c r="AC14" s="15">
        <v>30</v>
      </c>
      <c r="AD14" s="15">
        <v>30</v>
      </c>
      <c r="AE14" s="15">
        <v>6</v>
      </c>
      <c r="AF14" s="15">
        <v>72</v>
      </c>
      <c r="AH14" s="3" t="s">
        <v>427</v>
      </c>
      <c r="AY14" s="11" t="s">
        <v>348</v>
      </c>
      <c r="AZ14" s="11"/>
      <c r="BA14" s="1" t="s">
        <v>910</v>
      </c>
      <c r="BG14" s="15">
        <v>109</v>
      </c>
      <c r="BH14" s="15">
        <v>58</v>
      </c>
      <c r="BI14" s="15" t="s">
        <v>491</v>
      </c>
      <c r="BJ14" s="15">
        <v>36.5</v>
      </c>
      <c r="BK14" s="1">
        <v>4</v>
      </c>
      <c r="BL14" s="1" t="s">
        <v>577</v>
      </c>
      <c r="BM14" s="147" t="s">
        <v>336</v>
      </c>
      <c r="BT14" s="48" t="s">
        <v>712</v>
      </c>
      <c r="BU14" s="48" t="s">
        <v>618</v>
      </c>
      <c r="BV14" s="48" t="s">
        <v>618</v>
      </c>
      <c r="BW14" s="48" t="s">
        <v>711</v>
      </c>
      <c r="BY14" s="47" t="s">
        <v>865</v>
      </c>
      <c r="BZ14" s="41" t="s">
        <v>555</v>
      </c>
      <c r="CA14" s="16" t="s">
        <v>403</v>
      </c>
      <c r="CB14" s="57" t="s">
        <v>353</v>
      </c>
    </row>
    <row r="15" spans="1:79" ht="10.5">
      <c r="A15" s="1" t="s">
        <v>751</v>
      </c>
      <c r="B15" s="179" t="s">
        <v>477</v>
      </c>
      <c r="C15" s="1" t="s">
        <v>408</v>
      </c>
      <c r="D15" s="1">
        <v>1658</v>
      </c>
      <c r="E15" s="3" t="s">
        <v>730</v>
      </c>
      <c r="F15" s="115">
        <v>4</v>
      </c>
      <c r="G15" s="1">
        <v>48</v>
      </c>
      <c r="H15" s="41">
        <v>1</v>
      </c>
      <c r="P15" s="1">
        <v>0</v>
      </c>
      <c r="Q15" s="1">
        <v>0</v>
      </c>
      <c r="Z15" s="38">
        <f t="shared" si="6"/>
        <v>0</v>
      </c>
      <c r="AA15" s="38">
        <f t="shared" si="7"/>
        <v>0</v>
      </c>
      <c r="AH15" s="3" t="s">
        <v>427</v>
      </c>
      <c r="AW15" s="1">
        <v>216</v>
      </c>
      <c r="AX15" s="1">
        <v>175</v>
      </c>
      <c r="BA15" s="1" t="s">
        <v>648</v>
      </c>
      <c r="BK15" s="1">
        <v>4</v>
      </c>
      <c r="BL15" s="1" t="s">
        <v>345</v>
      </c>
      <c r="BM15" s="147" t="s">
        <v>443</v>
      </c>
      <c r="BN15" s="1">
        <v>279</v>
      </c>
      <c r="BT15" s="48"/>
      <c r="BU15" s="48"/>
      <c r="BV15" s="48"/>
      <c r="BW15" s="48"/>
      <c r="BY15" s="47" t="s">
        <v>821</v>
      </c>
      <c r="BZ15" s="41" t="s">
        <v>933</v>
      </c>
      <c r="CA15" s="1" t="s">
        <v>667</v>
      </c>
    </row>
    <row r="16" spans="1:77" ht="10.5">
      <c r="A16" s="1" t="s">
        <v>751</v>
      </c>
      <c r="B16" s="179" t="s">
        <v>294</v>
      </c>
      <c r="C16" s="1" t="s">
        <v>844</v>
      </c>
      <c r="D16" s="1">
        <v>1658</v>
      </c>
      <c r="E16" s="3" t="s">
        <v>848</v>
      </c>
      <c r="F16" s="115">
        <v>4</v>
      </c>
      <c r="G16" s="1">
        <v>30</v>
      </c>
      <c r="H16" s="41">
        <v>1</v>
      </c>
      <c r="P16" s="1">
        <v>0</v>
      </c>
      <c r="Q16" s="1">
        <v>0</v>
      </c>
      <c r="R16" s="15"/>
      <c r="Z16" s="38">
        <f t="shared" si="6"/>
        <v>0</v>
      </c>
      <c r="AA16" s="38">
        <f t="shared" si="7"/>
        <v>0</v>
      </c>
      <c r="AH16" s="3" t="s">
        <v>427</v>
      </c>
      <c r="BK16" s="1">
        <v>4</v>
      </c>
      <c r="BL16" s="1" t="s">
        <v>852</v>
      </c>
      <c r="BM16" s="147" t="s">
        <v>443</v>
      </c>
      <c r="BT16" s="48"/>
      <c r="BU16" s="48"/>
      <c r="BV16" s="48"/>
      <c r="BW16" s="48"/>
      <c r="BY16" s="40"/>
    </row>
    <row r="17" spans="2:77" ht="10.5">
      <c r="B17" s="179"/>
      <c r="F17" s="115"/>
      <c r="R17" s="15"/>
      <c r="Z17" s="38"/>
      <c r="AA17" s="38"/>
      <c r="BT17" s="216"/>
      <c r="BU17" s="216"/>
      <c r="BV17" s="216"/>
      <c r="BW17" s="216"/>
      <c r="BY17" s="40"/>
    </row>
    <row r="18" spans="1:80" ht="12">
      <c r="A18" s="57" t="s">
        <v>726</v>
      </c>
      <c r="B18" s="180" t="s">
        <v>984</v>
      </c>
      <c r="C18" s="57" t="s">
        <v>802</v>
      </c>
      <c r="D18" s="11">
        <v>1658</v>
      </c>
      <c r="E18" s="14" t="s">
        <v>440</v>
      </c>
      <c r="F18" s="115">
        <v>4</v>
      </c>
      <c r="G18" s="1">
        <v>30</v>
      </c>
      <c r="H18" s="47" t="s">
        <v>640</v>
      </c>
      <c r="I18" s="11">
        <v>43</v>
      </c>
      <c r="J18" s="11">
        <v>25</v>
      </c>
      <c r="K18" s="11" t="s">
        <v>816</v>
      </c>
      <c r="L18" s="11" t="s">
        <v>985</v>
      </c>
      <c r="N18" s="134">
        <v>49.4</v>
      </c>
      <c r="O18" s="31">
        <v>72</v>
      </c>
      <c r="P18" s="1">
        <v>0</v>
      </c>
      <c r="Q18" s="1">
        <v>0</v>
      </c>
      <c r="R18" s="15">
        <v>6</v>
      </c>
      <c r="S18" s="31">
        <v>70</v>
      </c>
      <c r="T18" s="31">
        <v>5</v>
      </c>
      <c r="U18" s="31">
        <v>60</v>
      </c>
      <c r="V18" s="31">
        <v>5</v>
      </c>
      <c r="W18" s="31">
        <v>27</v>
      </c>
      <c r="X18" s="11" t="s">
        <v>120</v>
      </c>
      <c r="Z18" s="38">
        <f t="shared" si="6"/>
        <v>151.2</v>
      </c>
      <c r="AA18" s="38">
        <f t="shared" si="7"/>
        <v>15.657364820413765</v>
      </c>
      <c r="AC18" s="1">
        <v>32</v>
      </c>
      <c r="AD18" s="1">
        <v>32</v>
      </c>
      <c r="AE18" s="1">
        <v>6</v>
      </c>
      <c r="AF18" s="1">
        <v>72</v>
      </c>
      <c r="AH18" s="3">
        <v>49.5</v>
      </c>
      <c r="AI18" s="1">
        <v>80</v>
      </c>
      <c r="AJ18" s="15">
        <v>8</v>
      </c>
      <c r="AK18" s="15">
        <v>60</v>
      </c>
      <c r="AL18" s="1">
        <v>6</v>
      </c>
      <c r="AM18" s="1">
        <v>48</v>
      </c>
      <c r="AN18" s="15">
        <v>6</v>
      </c>
      <c r="AO18" s="1">
        <v>48</v>
      </c>
      <c r="AP18" s="1">
        <v>5</v>
      </c>
      <c r="AQ18" s="11">
        <v>10</v>
      </c>
      <c r="AR18" s="11"/>
      <c r="AS18" s="11"/>
      <c r="AT18" s="1">
        <v>72</v>
      </c>
      <c r="AU18" s="1">
        <v>50</v>
      </c>
      <c r="AW18" s="1">
        <v>212</v>
      </c>
      <c r="AX18" s="1">
        <v>165</v>
      </c>
      <c r="AY18" s="1" t="s">
        <v>836</v>
      </c>
      <c r="AZ18" s="1">
        <v>6.5</v>
      </c>
      <c r="BA18" s="11" t="s">
        <v>952</v>
      </c>
      <c r="BB18" s="11">
        <v>20</v>
      </c>
      <c r="BC18" s="1">
        <v>143</v>
      </c>
      <c r="BD18" s="1">
        <v>70.5</v>
      </c>
      <c r="BE18" s="1">
        <v>51</v>
      </c>
      <c r="BG18" s="1">
        <v>115</v>
      </c>
      <c r="BH18" s="1">
        <v>94</v>
      </c>
      <c r="BI18" s="1">
        <v>2.2</v>
      </c>
      <c r="BJ18" s="1">
        <v>38</v>
      </c>
      <c r="BK18" s="1">
        <v>4</v>
      </c>
      <c r="BL18" s="11" t="s">
        <v>827</v>
      </c>
      <c r="BM18" s="147" t="s">
        <v>443</v>
      </c>
      <c r="BN18" s="1">
        <v>254</v>
      </c>
      <c r="BO18" s="1">
        <v>210</v>
      </c>
      <c r="BP18" s="1">
        <v>207</v>
      </c>
      <c r="BQ18" s="1">
        <v>162</v>
      </c>
      <c r="BR18" s="1">
        <v>92.5</v>
      </c>
      <c r="BT18" s="48"/>
      <c r="BU18" s="48"/>
      <c r="BV18" s="48"/>
      <c r="BW18" s="48"/>
      <c r="BY18" s="98" t="s">
        <v>625</v>
      </c>
      <c r="BZ18" s="41" t="s">
        <v>274</v>
      </c>
      <c r="CA18" s="30" t="s">
        <v>820</v>
      </c>
      <c r="CB18" s="57" t="s">
        <v>733</v>
      </c>
    </row>
    <row r="19" spans="1:81" ht="13.5">
      <c r="A19" s="143" t="s">
        <v>24</v>
      </c>
      <c r="B19" s="376"/>
      <c r="C19" s="381" t="s">
        <v>1029</v>
      </c>
      <c r="D19" s="378">
        <v>1658</v>
      </c>
      <c r="E19" s="382" t="s">
        <v>1030</v>
      </c>
      <c r="F19" s="383">
        <v>4</v>
      </c>
      <c r="G19" s="378">
        <v>30</v>
      </c>
      <c r="H19" s="384" t="s">
        <v>10</v>
      </c>
      <c r="I19" s="385">
        <v>45</v>
      </c>
      <c r="J19" s="385">
        <v>22</v>
      </c>
      <c r="K19" s="378" t="s">
        <v>12</v>
      </c>
      <c r="L19" s="378" t="s">
        <v>13</v>
      </c>
      <c r="M19" s="136"/>
      <c r="N19" s="382">
        <v>51</v>
      </c>
      <c r="O19" s="378">
        <v>80</v>
      </c>
      <c r="P19" s="378"/>
      <c r="Q19" s="378"/>
      <c r="R19" s="378">
        <v>8</v>
      </c>
      <c r="S19" s="378">
        <v>65</v>
      </c>
      <c r="T19" s="378">
        <v>5</v>
      </c>
      <c r="U19" s="378">
        <v>65</v>
      </c>
      <c r="V19" s="378">
        <v>5</v>
      </c>
      <c r="W19" s="378">
        <v>27</v>
      </c>
      <c r="X19" s="378" t="s">
        <v>102</v>
      </c>
      <c r="Y19" s="136"/>
      <c r="Z19" s="386">
        <f>IF(W19&gt;0,S19/T19*U19/V19*(W19*2)/60,)</f>
        <v>152.1</v>
      </c>
      <c r="AA19" s="386">
        <f>IF(Z19&gt;0,(375.4/Z19)*(375.4/Z19)*2.54,)</f>
        <v>15.472618770048598</v>
      </c>
      <c r="AB19" s="136"/>
      <c r="AC19" s="378">
        <v>36</v>
      </c>
      <c r="AD19" s="378">
        <v>36</v>
      </c>
      <c r="AE19" s="378">
        <v>6</v>
      </c>
      <c r="AF19" s="365">
        <v>72</v>
      </c>
      <c r="AG19" s="127"/>
      <c r="AH19" s="382">
        <v>53</v>
      </c>
      <c r="AI19" s="378">
        <v>72</v>
      </c>
      <c r="AJ19" s="378">
        <v>8</v>
      </c>
      <c r="AK19" s="378">
        <v>60</v>
      </c>
      <c r="AL19" s="378">
        <v>6</v>
      </c>
      <c r="AM19" s="378">
        <v>54</v>
      </c>
      <c r="AN19" s="378">
        <v>6</v>
      </c>
      <c r="AO19" s="378">
        <v>48</v>
      </c>
      <c r="AP19" s="378">
        <v>5</v>
      </c>
      <c r="AQ19" s="143">
        <v>10</v>
      </c>
      <c r="AR19" s="143"/>
      <c r="AS19" s="143"/>
      <c r="AT19" s="387">
        <v>72</v>
      </c>
      <c r="AU19" s="378">
        <v>59</v>
      </c>
      <c r="AV19" s="8" t="s">
        <v>96</v>
      </c>
      <c r="AW19" s="142" t="s">
        <v>95</v>
      </c>
      <c r="AX19" s="142"/>
      <c r="AY19" s="142"/>
      <c r="AZ19" s="142"/>
      <c r="BA19" s="142"/>
      <c r="BB19" s="142"/>
      <c r="BC19" s="142"/>
      <c r="BD19" s="142"/>
      <c r="BE19" s="142"/>
      <c r="BG19" s="142">
        <v>118.4</v>
      </c>
      <c r="BH19" s="142">
        <v>80.6</v>
      </c>
      <c r="BI19" s="142">
        <v>2</v>
      </c>
      <c r="BJ19" s="142">
        <v>30.8</v>
      </c>
      <c r="BK19" s="142">
        <v>4</v>
      </c>
      <c r="BL19" s="142" t="s">
        <v>103</v>
      </c>
      <c r="BM19" s="147" t="s">
        <v>97</v>
      </c>
      <c r="BN19" s="142" t="s">
        <v>95</v>
      </c>
      <c r="BO19" s="142"/>
      <c r="BP19" s="142"/>
      <c r="BQ19" s="142"/>
      <c r="BR19" s="142"/>
      <c r="BT19" s="388" t="s">
        <v>122</v>
      </c>
      <c r="BU19" s="388"/>
      <c r="BV19" s="388"/>
      <c r="BW19" s="388"/>
      <c r="BY19" s="389" t="s">
        <v>9</v>
      </c>
      <c r="BZ19" s="390" t="s">
        <v>94</v>
      </c>
      <c r="CA19" s="142" t="s">
        <v>8</v>
      </c>
      <c r="CB19" s="391"/>
      <c r="CC19" s="188"/>
    </row>
    <row r="20" spans="1:79" ht="10.5">
      <c r="A20" s="32" t="s">
        <v>796</v>
      </c>
      <c r="B20" s="179" t="s">
        <v>765</v>
      </c>
      <c r="C20" s="1" t="s">
        <v>95</v>
      </c>
      <c r="D20" s="28">
        <v>1658</v>
      </c>
      <c r="E20" s="29" t="s">
        <v>754</v>
      </c>
      <c r="F20" s="196">
        <v>3</v>
      </c>
      <c r="J20" s="39"/>
      <c r="O20" s="31"/>
      <c r="Q20" s="28"/>
      <c r="R20" s="28"/>
      <c r="S20" s="28">
        <v>72</v>
      </c>
      <c r="T20" s="28">
        <v>6</v>
      </c>
      <c r="U20" s="28">
        <v>72</v>
      </c>
      <c r="V20" s="28">
        <v>6</v>
      </c>
      <c r="W20" s="28">
        <v>25</v>
      </c>
      <c r="X20" s="28"/>
      <c r="Y20" s="135"/>
      <c r="Z20" s="38">
        <f t="shared" si="6"/>
        <v>120</v>
      </c>
      <c r="AA20" s="38">
        <f t="shared" si="7"/>
        <v>24.857632388888884</v>
      </c>
      <c r="AB20" s="135"/>
      <c r="AI20" s="1" t="s">
        <v>927</v>
      </c>
      <c r="AJ20" s="15" t="s">
        <v>1021</v>
      </c>
      <c r="AK20" s="15" t="s">
        <v>1021</v>
      </c>
      <c r="AL20" s="1" t="s">
        <v>550</v>
      </c>
      <c r="AM20" s="1" t="s">
        <v>1021</v>
      </c>
      <c r="AN20" s="15" t="s">
        <v>550</v>
      </c>
      <c r="AO20" s="1" t="s">
        <v>550</v>
      </c>
      <c r="AP20" s="1" t="s">
        <v>1022</v>
      </c>
      <c r="BA20" s="11"/>
      <c r="BB20" s="11"/>
      <c r="BL20" s="27" t="s">
        <v>743</v>
      </c>
      <c r="BT20" s="48"/>
      <c r="BU20" s="48"/>
      <c r="BV20" s="48"/>
      <c r="BW20" s="48"/>
      <c r="BY20" s="44" t="s">
        <v>451</v>
      </c>
      <c r="BZ20" s="44" t="s">
        <v>531</v>
      </c>
      <c r="CA20" s="28" t="s">
        <v>691</v>
      </c>
    </row>
    <row r="21" spans="1:80" ht="12">
      <c r="A21" s="1" t="s">
        <v>212</v>
      </c>
      <c r="B21" s="179" t="s">
        <v>295</v>
      </c>
      <c r="C21" s="57" t="s">
        <v>530</v>
      </c>
      <c r="D21" s="1">
        <v>1659</v>
      </c>
      <c r="E21" s="3" t="s">
        <v>670</v>
      </c>
      <c r="F21" s="115">
        <v>4</v>
      </c>
      <c r="G21" s="1">
        <v>30</v>
      </c>
      <c r="H21" s="41" t="s">
        <v>640</v>
      </c>
      <c r="I21" s="1" t="s">
        <v>11</v>
      </c>
      <c r="J21" s="39" t="s">
        <v>11</v>
      </c>
      <c r="K21" s="1" t="s">
        <v>698</v>
      </c>
      <c r="L21" s="1" t="s">
        <v>734</v>
      </c>
      <c r="O21" s="31">
        <v>72</v>
      </c>
      <c r="P21" s="1">
        <v>0</v>
      </c>
      <c r="Q21" s="1">
        <v>0</v>
      </c>
      <c r="R21" s="31">
        <v>6</v>
      </c>
      <c r="S21" s="31">
        <v>65</v>
      </c>
      <c r="T21" s="31">
        <v>5</v>
      </c>
      <c r="U21" s="31">
        <v>60</v>
      </c>
      <c r="V21" s="31">
        <v>5</v>
      </c>
      <c r="W21" s="1">
        <v>29</v>
      </c>
      <c r="Z21" s="38">
        <f t="shared" si="6"/>
        <v>150.8</v>
      </c>
      <c r="AA21" s="38">
        <f t="shared" si="7"/>
        <v>15.740537926812964</v>
      </c>
      <c r="AC21" s="1">
        <v>32</v>
      </c>
      <c r="AD21" s="1">
        <v>32</v>
      </c>
      <c r="AE21" s="1">
        <v>6</v>
      </c>
      <c r="AF21" s="1">
        <v>72</v>
      </c>
      <c r="AI21" s="11">
        <v>72</v>
      </c>
      <c r="AJ21" s="15">
        <v>8</v>
      </c>
      <c r="AK21" s="15">
        <v>60</v>
      </c>
      <c r="AL21" s="1">
        <v>5</v>
      </c>
      <c r="AM21" s="1">
        <v>48</v>
      </c>
      <c r="AN21" s="15">
        <v>6</v>
      </c>
      <c r="AO21" s="1">
        <v>42</v>
      </c>
      <c r="AP21" s="31">
        <v>6</v>
      </c>
      <c r="AQ21" s="11">
        <v>12</v>
      </c>
      <c r="AR21" s="11"/>
      <c r="AS21" s="11" t="s">
        <v>1054</v>
      </c>
      <c r="AT21" s="31"/>
      <c r="AU21" s="31"/>
      <c r="AW21" s="1">
        <v>228</v>
      </c>
      <c r="AX21" s="1">
        <v>171</v>
      </c>
      <c r="AY21" s="11" t="s">
        <v>349</v>
      </c>
      <c r="AZ21" s="11"/>
      <c r="BA21" s="11" t="s">
        <v>689</v>
      </c>
      <c r="BB21" s="11"/>
      <c r="BC21" s="11"/>
      <c r="BD21" s="11"/>
      <c r="BE21" s="11"/>
      <c r="BG21" s="22">
        <v>120</v>
      </c>
      <c r="BH21" s="22">
        <v>98</v>
      </c>
      <c r="BK21" s="1">
        <v>4</v>
      </c>
      <c r="BL21" s="7" t="s">
        <v>904</v>
      </c>
      <c r="BM21" s="147" t="s">
        <v>569</v>
      </c>
      <c r="BN21" s="1">
        <v>276</v>
      </c>
      <c r="BT21" s="48" t="s">
        <v>618</v>
      </c>
      <c r="BU21" s="48" t="s">
        <v>713</v>
      </c>
      <c r="BV21" s="48" t="s">
        <v>618</v>
      </c>
      <c r="BW21" s="48" t="s">
        <v>714</v>
      </c>
      <c r="BY21" s="99" t="s">
        <v>436</v>
      </c>
      <c r="BZ21" s="41" t="s">
        <v>493</v>
      </c>
      <c r="CA21" s="1" t="s">
        <v>551</v>
      </c>
      <c r="CB21" s="57" t="s">
        <v>457</v>
      </c>
    </row>
    <row r="22" spans="1:82" ht="13.5">
      <c r="A22" s="1" t="s">
        <v>861</v>
      </c>
      <c r="B22" s="179" t="s">
        <v>322</v>
      </c>
      <c r="C22" s="107" t="s">
        <v>529</v>
      </c>
      <c r="D22" s="1">
        <v>1660</v>
      </c>
      <c r="E22" s="3" t="s">
        <v>670</v>
      </c>
      <c r="F22" s="115">
        <v>4</v>
      </c>
      <c r="G22" s="1">
        <v>30</v>
      </c>
      <c r="H22" s="41" t="s">
        <v>640</v>
      </c>
      <c r="I22" s="3">
        <v>42.9</v>
      </c>
      <c r="J22" s="39">
        <v>31.3</v>
      </c>
      <c r="K22" s="1" t="s">
        <v>862</v>
      </c>
      <c r="L22" s="1" t="s">
        <v>822</v>
      </c>
      <c r="N22" s="134">
        <v>49.1</v>
      </c>
      <c r="O22" s="31">
        <v>72</v>
      </c>
      <c r="P22" s="1">
        <v>0</v>
      </c>
      <c r="Q22" s="1">
        <v>0</v>
      </c>
      <c r="R22" s="31">
        <v>6</v>
      </c>
      <c r="S22" s="31">
        <v>65</v>
      </c>
      <c r="T22" s="31">
        <v>5</v>
      </c>
      <c r="U22" s="31">
        <v>60</v>
      </c>
      <c r="V22" s="31">
        <v>5</v>
      </c>
      <c r="W22" s="31">
        <v>27</v>
      </c>
      <c r="X22" s="31"/>
      <c r="Z22" s="38">
        <f t="shared" si="6"/>
        <v>140.4</v>
      </c>
      <c r="AA22" s="38">
        <f t="shared" si="7"/>
        <v>18.158837306515366</v>
      </c>
      <c r="AC22" s="1">
        <v>30</v>
      </c>
      <c r="AD22" s="1">
        <v>30</v>
      </c>
      <c r="AE22" s="1">
        <v>6</v>
      </c>
      <c r="AF22" s="1">
        <v>72</v>
      </c>
      <c r="AH22" s="3">
        <v>49</v>
      </c>
      <c r="AI22" s="1">
        <v>80</v>
      </c>
      <c r="AJ22" s="31">
        <v>8</v>
      </c>
      <c r="AK22" s="31">
        <v>60</v>
      </c>
      <c r="AL22" s="1">
        <v>6</v>
      </c>
      <c r="AM22" s="1">
        <v>60</v>
      </c>
      <c r="AN22" s="31">
        <v>6</v>
      </c>
      <c r="AO22" s="1">
        <v>60</v>
      </c>
      <c r="AP22" s="31">
        <v>6</v>
      </c>
      <c r="AQ22" s="16">
        <v>10</v>
      </c>
      <c r="AR22" s="16"/>
      <c r="AS22" s="16" t="s">
        <v>1054</v>
      </c>
      <c r="AT22" s="31">
        <v>42.1</v>
      </c>
      <c r="AU22" s="31"/>
      <c r="AW22" s="1">
        <v>232</v>
      </c>
      <c r="AX22" s="1">
        <v>171</v>
      </c>
      <c r="AY22" s="1" t="s">
        <v>793</v>
      </c>
      <c r="BA22" s="1" t="s">
        <v>649</v>
      </c>
      <c r="BC22" s="1">
        <v>142</v>
      </c>
      <c r="BG22" s="1">
        <v>117</v>
      </c>
      <c r="BH22" s="1">
        <v>95</v>
      </c>
      <c r="BI22" s="1">
        <v>2.1</v>
      </c>
      <c r="BJ22" s="1">
        <v>39.4</v>
      </c>
      <c r="BK22" s="1">
        <v>4</v>
      </c>
      <c r="BL22" s="1" t="s">
        <v>852</v>
      </c>
      <c r="BM22" s="147" t="s">
        <v>570</v>
      </c>
      <c r="BN22" s="1">
        <v>269</v>
      </c>
      <c r="BO22" s="1">
        <v>212</v>
      </c>
      <c r="BR22" s="1">
        <v>103</v>
      </c>
      <c r="BT22" s="48"/>
      <c r="BU22" s="48"/>
      <c r="BV22" s="48"/>
      <c r="BW22" s="48"/>
      <c r="BY22" s="98" t="s">
        <v>663</v>
      </c>
      <c r="BZ22" s="41" t="s">
        <v>404</v>
      </c>
      <c r="CA22" s="1" t="s">
        <v>453</v>
      </c>
      <c r="CB22" s="107" t="s">
        <v>528</v>
      </c>
      <c r="CC22"/>
      <c r="CD22" s="7"/>
    </row>
    <row r="23" spans="1:79" ht="10.5">
      <c r="A23" s="1" t="s">
        <v>472</v>
      </c>
      <c r="B23" s="179" t="s">
        <v>671</v>
      </c>
      <c r="C23" s="1" t="s">
        <v>739</v>
      </c>
      <c r="D23" s="1">
        <v>1659</v>
      </c>
      <c r="E23" s="3" t="s">
        <v>670</v>
      </c>
      <c r="F23" s="115">
        <v>4</v>
      </c>
      <c r="G23" s="1">
        <v>30</v>
      </c>
      <c r="H23" s="41" t="s">
        <v>640</v>
      </c>
      <c r="J23" s="39"/>
      <c r="K23" s="1" t="s">
        <v>800</v>
      </c>
      <c r="L23" s="1" t="s">
        <v>734</v>
      </c>
      <c r="P23" s="1">
        <v>0</v>
      </c>
      <c r="Q23" s="1">
        <v>0</v>
      </c>
      <c r="Z23" s="38">
        <f aca="true" t="shared" si="8" ref="Z23:Z31">IF(W23&gt;0,S23/T23*U23/V23*(W23*2)/60,)</f>
        <v>0</v>
      </c>
      <c r="AA23" s="38">
        <f aca="true" t="shared" si="9" ref="AA23:AA31">IF(Z23&gt;0,(375.4/Z23)*(375.4/Z23)*2.54,)</f>
        <v>0</v>
      </c>
      <c r="AQ23" s="1">
        <v>12</v>
      </c>
      <c r="AS23" s="1" t="s">
        <v>1054</v>
      </c>
      <c r="AY23" s="1" t="s">
        <v>793</v>
      </c>
      <c r="BA23" s="11" t="s">
        <v>690</v>
      </c>
      <c r="BB23" s="11"/>
      <c r="BC23" s="11"/>
      <c r="BD23" s="11"/>
      <c r="BE23" s="11"/>
      <c r="BK23" s="1">
        <v>4</v>
      </c>
      <c r="BL23" s="1" t="s">
        <v>574</v>
      </c>
      <c r="BM23" s="147" t="s">
        <v>570</v>
      </c>
      <c r="BT23" s="48"/>
      <c r="BU23" s="48"/>
      <c r="BV23" s="48"/>
      <c r="BW23" s="48"/>
      <c r="BY23" s="98" t="s">
        <v>587</v>
      </c>
      <c r="BZ23" s="41" t="s">
        <v>719</v>
      </c>
      <c r="CA23" s="1" t="s">
        <v>288</v>
      </c>
    </row>
    <row r="24" spans="1:79" ht="10.5">
      <c r="A24" s="1" t="s">
        <v>749</v>
      </c>
      <c r="B24" s="179" t="s">
        <v>548</v>
      </c>
      <c r="C24" s="1" t="s">
        <v>844</v>
      </c>
      <c r="E24" s="14" t="s">
        <v>459</v>
      </c>
      <c r="F24" s="115">
        <v>4</v>
      </c>
      <c r="G24" s="1">
        <v>30</v>
      </c>
      <c r="H24" s="41" t="s">
        <v>908</v>
      </c>
      <c r="J24" s="39"/>
      <c r="P24" s="1">
        <v>0</v>
      </c>
      <c r="Q24" s="1">
        <v>0</v>
      </c>
      <c r="Z24" s="38">
        <f t="shared" si="8"/>
        <v>0</v>
      </c>
      <c r="AA24" s="38">
        <f t="shared" si="9"/>
        <v>0</v>
      </c>
      <c r="AS24" s="1" t="s">
        <v>1007</v>
      </c>
      <c r="AW24" s="1">
        <v>230</v>
      </c>
      <c r="AX24" s="1">
        <v>177</v>
      </c>
      <c r="BG24" s="1">
        <v>111</v>
      </c>
      <c r="BH24" s="1">
        <v>90</v>
      </c>
      <c r="BK24" s="1">
        <v>4</v>
      </c>
      <c r="BL24" s="1" t="s">
        <v>907</v>
      </c>
      <c r="BM24" s="147" t="s">
        <v>536</v>
      </c>
      <c r="BN24" s="1">
        <v>375</v>
      </c>
      <c r="BT24" s="48"/>
      <c r="BU24" s="48"/>
      <c r="BV24" s="48"/>
      <c r="BW24" s="48"/>
      <c r="BY24" s="47" t="s">
        <v>748</v>
      </c>
      <c r="BZ24" s="41" t="s">
        <v>252</v>
      </c>
      <c r="CA24" s="1" t="s">
        <v>400</v>
      </c>
    </row>
    <row r="25" spans="1:79" ht="10.5">
      <c r="A25" s="1" t="s">
        <v>552</v>
      </c>
      <c r="B25" s="179" t="s">
        <v>745</v>
      </c>
      <c r="C25" s="1" t="s">
        <v>652</v>
      </c>
      <c r="E25" s="3" t="s">
        <v>906</v>
      </c>
      <c r="F25" s="115">
        <v>4</v>
      </c>
      <c r="G25" s="17">
        <v>168</v>
      </c>
      <c r="H25" s="41">
        <v>1</v>
      </c>
      <c r="P25" s="1">
        <v>0</v>
      </c>
      <c r="Q25" s="1">
        <v>0</v>
      </c>
      <c r="Z25" s="38">
        <f t="shared" si="8"/>
        <v>0</v>
      </c>
      <c r="AA25" s="38">
        <f t="shared" si="9"/>
        <v>0</v>
      </c>
      <c r="AF25" s="1" t="s">
        <v>633</v>
      </c>
      <c r="AH25" s="3" t="s">
        <v>427</v>
      </c>
      <c r="AW25" s="1">
        <v>222</v>
      </c>
      <c r="AX25" s="1">
        <v>179</v>
      </c>
      <c r="BA25" s="1" t="s">
        <v>506</v>
      </c>
      <c r="BG25" s="1">
        <v>124</v>
      </c>
      <c r="BH25" s="1">
        <v>59</v>
      </c>
      <c r="BK25" s="1">
        <v>4</v>
      </c>
      <c r="BL25" s="1" t="s">
        <v>623</v>
      </c>
      <c r="BM25" s="147" t="s">
        <v>351</v>
      </c>
      <c r="BN25" s="1">
        <v>259</v>
      </c>
      <c r="BT25" s="48"/>
      <c r="BU25" s="48"/>
      <c r="BV25" s="48"/>
      <c r="BW25" s="48"/>
      <c r="BZ25" s="41" t="s">
        <v>514</v>
      </c>
      <c r="CA25" s="1" t="s">
        <v>401</v>
      </c>
    </row>
    <row r="26" spans="1:79" ht="10.5">
      <c r="A26" s="1" t="s">
        <v>553</v>
      </c>
      <c r="B26" s="179" t="s">
        <v>502</v>
      </c>
      <c r="C26" s="1" t="s">
        <v>667</v>
      </c>
      <c r="E26" s="3" t="s">
        <v>1017</v>
      </c>
      <c r="F26" s="115"/>
      <c r="G26" s="1">
        <v>60</v>
      </c>
      <c r="H26" s="41">
        <v>1</v>
      </c>
      <c r="Z26" s="38">
        <f t="shared" si="8"/>
        <v>0</v>
      </c>
      <c r="AA26" s="38">
        <f t="shared" si="9"/>
        <v>0</v>
      </c>
      <c r="AH26" s="3" t="s">
        <v>427</v>
      </c>
      <c r="AW26" s="1">
        <v>223</v>
      </c>
      <c r="AX26" s="1">
        <v>176</v>
      </c>
      <c r="BA26" s="1" t="s">
        <v>631</v>
      </c>
      <c r="BG26" s="1">
        <v>116</v>
      </c>
      <c r="BH26" s="1">
        <v>50</v>
      </c>
      <c r="BK26" s="1">
        <v>4</v>
      </c>
      <c r="BL26" s="1" t="s">
        <v>574</v>
      </c>
      <c r="BM26" s="147" t="s">
        <v>1016</v>
      </c>
      <c r="BN26" s="1">
        <v>267</v>
      </c>
      <c r="BT26" s="48"/>
      <c r="BU26" s="48"/>
      <c r="BV26" s="48"/>
      <c r="BW26" s="48"/>
      <c r="BY26" s="45" t="s">
        <v>763</v>
      </c>
      <c r="BZ26" s="41" t="s">
        <v>860</v>
      </c>
      <c r="CA26" s="1" t="s">
        <v>667</v>
      </c>
    </row>
    <row r="27" spans="1:77" ht="10.5">
      <c r="A27" s="1" t="s">
        <v>751</v>
      </c>
      <c r="B27" s="179" t="s">
        <v>746</v>
      </c>
      <c r="C27" s="1" t="s">
        <v>718</v>
      </c>
      <c r="E27" s="3" t="s">
        <v>670</v>
      </c>
      <c r="F27" s="115"/>
      <c r="P27" s="1">
        <v>0</v>
      </c>
      <c r="Q27" s="1">
        <v>0</v>
      </c>
      <c r="Z27" s="38">
        <f t="shared" si="8"/>
        <v>0</v>
      </c>
      <c r="AA27" s="38">
        <f t="shared" si="9"/>
        <v>0</v>
      </c>
      <c r="AH27" s="3" t="s">
        <v>783</v>
      </c>
      <c r="AS27" s="1" t="s">
        <v>1008</v>
      </c>
      <c r="BK27" s="1">
        <v>4</v>
      </c>
      <c r="BL27" s="1" t="s">
        <v>200</v>
      </c>
      <c r="BT27" s="48"/>
      <c r="BU27" s="48"/>
      <c r="BV27" s="48"/>
      <c r="BW27" s="48"/>
      <c r="BY27" s="98" t="s">
        <v>588</v>
      </c>
    </row>
    <row r="28" spans="1:79" ht="10.5">
      <c r="A28" s="1" t="s">
        <v>751</v>
      </c>
      <c r="B28" s="179" t="s">
        <v>747</v>
      </c>
      <c r="C28" s="1" t="s">
        <v>844</v>
      </c>
      <c r="D28" s="1">
        <v>1663</v>
      </c>
      <c r="E28" s="3" t="s">
        <v>670</v>
      </c>
      <c r="F28" s="115">
        <v>4</v>
      </c>
      <c r="G28" s="1">
        <v>30</v>
      </c>
      <c r="H28" s="41" t="s">
        <v>640</v>
      </c>
      <c r="P28" s="1">
        <v>0</v>
      </c>
      <c r="Q28" s="1">
        <v>0</v>
      </c>
      <c r="Z28" s="38">
        <f t="shared" si="8"/>
        <v>0</v>
      </c>
      <c r="AA28" s="38">
        <f t="shared" si="9"/>
        <v>0</v>
      </c>
      <c r="AH28" s="1"/>
      <c r="AS28" s="1" t="s">
        <v>1008</v>
      </c>
      <c r="AW28" s="1">
        <v>228</v>
      </c>
      <c r="AX28" s="1">
        <v>178</v>
      </c>
      <c r="BA28" s="1" t="s">
        <v>701</v>
      </c>
      <c r="BG28" s="1">
        <v>107</v>
      </c>
      <c r="BH28" s="1">
        <v>87</v>
      </c>
      <c r="BK28" s="1">
        <v>4</v>
      </c>
      <c r="BL28" s="1" t="s">
        <v>200</v>
      </c>
      <c r="BM28" s="147" t="s">
        <v>536</v>
      </c>
      <c r="BN28" s="1">
        <v>420</v>
      </c>
      <c r="BT28" s="48"/>
      <c r="BU28" s="48"/>
      <c r="BV28" s="48"/>
      <c r="BW28" s="48"/>
      <c r="BY28" s="98" t="s">
        <v>627</v>
      </c>
      <c r="BZ28" s="41" t="s">
        <v>752</v>
      </c>
      <c r="CA28" s="1" t="s">
        <v>402</v>
      </c>
    </row>
    <row r="29" spans="1:79" ht="10.5">
      <c r="A29" s="1" t="s">
        <v>552</v>
      </c>
      <c r="B29" s="179" t="s">
        <v>488</v>
      </c>
      <c r="C29" s="1" t="s">
        <v>342</v>
      </c>
      <c r="E29" s="3" t="s">
        <v>848</v>
      </c>
      <c r="F29" s="116">
        <v>5</v>
      </c>
      <c r="G29" s="18">
        <v>168</v>
      </c>
      <c r="H29" s="41">
        <v>1</v>
      </c>
      <c r="K29" s="1" t="s">
        <v>709</v>
      </c>
      <c r="Z29" s="38">
        <f t="shared" si="8"/>
        <v>0</v>
      </c>
      <c r="AA29" s="38">
        <f t="shared" si="9"/>
        <v>0</v>
      </c>
      <c r="AH29" s="203" t="s">
        <v>961</v>
      </c>
      <c r="AW29" s="1">
        <v>225</v>
      </c>
      <c r="AX29" s="1">
        <v>187</v>
      </c>
      <c r="BA29" s="1" t="s">
        <v>540</v>
      </c>
      <c r="BG29" s="1">
        <v>109</v>
      </c>
      <c r="BH29" s="1">
        <v>46</v>
      </c>
      <c r="BK29" s="1">
        <v>4</v>
      </c>
      <c r="BL29" s="1" t="s">
        <v>522</v>
      </c>
      <c r="BN29" s="1">
        <v>350</v>
      </c>
      <c r="BT29" s="48"/>
      <c r="BU29" s="48"/>
      <c r="BV29" s="48"/>
      <c r="BW29" s="48"/>
      <c r="BY29" s="41" t="s">
        <v>505</v>
      </c>
      <c r="BZ29" s="41" t="s">
        <v>650</v>
      </c>
      <c r="CA29" s="1" t="s">
        <v>402</v>
      </c>
    </row>
    <row r="30" spans="1:79" ht="10.5">
      <c r="A30" s="1" t="s">
        <v>751</v>
      </c>
      <c r="B30" s="179" t="s">
        <v>489</v>
      </c>
      <c r="C30" s="1" t="s">
        <v>578</v>
      </c>
      <c r="E30" s="3" t="s">
        <v>238</v>
      </c>
      <c r="F30" s="115">
        <v>5</v>
      </c>
      <c r="Z30" s="38">
        <f t="shared" si="8"/>
        <v>0</v>
      </c>
      <c r="AA30" s="38">
        <f t="shared" si="9"/>
        <v>0</v>
      </c>
      <c r="AH30" s="1"/>
      <c r="AS30" s="1" t="s">
        <v>1009</v>
      </c>
      <c r="BA30" s="1" t="s">
        <v>690</v>
      </c>
      <c r="BK30" s="1">
        <v>4</v>
      </c>
      <c r="BL30" s="1" t="s">
        <v>522</v>
      </c>
      <c r="BM30" s="147" t="s">
        <v>338</v>
      </c>
      <c r="BT30" s="48"/>
      <c r="BU30" s="48"/>
      <c r="BV30" s="48"/>
      <c r="BW30" s="48"/>
      <c r="BY30" s="41" t="s">
        <v>922</v>
      </c>
      <c r="BZ30" s="41" t="s">
        <v>632</v>
      </c>
      <c r="CA30" s="1" t="s">
        <v>789</v>
      </c>
    </row>
    <row r="31" spans="1:79" ht="10.5">
      <c r="A31" s="16" t="s">
        <v>774</v>
      </c>
      <c r="B31" s="179"/>
      <c r="C31" s="1" t="s">
        <v>678</v>
      </c>
      <c r="D31" s="11">
        <v>1659</v>
      </c>
      <c r="F31" s="115"/>
      <c r="Z31" s="38">
        <f t="shared" si="8"/>
        <v>0</v>
      </c>
      <c r="AA31" s="38">
        <f t="shared" si="9"/>
        <v>0</v>
      </c>
      <c r="BT31" s="48"/>
      <c r="BU31" s="48"/>
      <c r="BV31" s="48"/>
      <c r="BW31" s="48"/>
      <c r="BY31" s="47" t="s">
        <v>851</v>
      </c>
      <c r="CA31" s="1" t="s">
        <v>679</v>
      </c>
    </row>
    <row r="32" spans="1:80" ht="12">
      <c r="A32" s="1" t="s">
        <v>582</v>
      </c>
      <c r="B32" s="179" t="s">
        <v>499</v>
      </c>
      <c r="C32" s="57" t="s">
        <v>405</v>
      </c>
      <c r="D32" s="27">
        <v>1660</v>
      </c>
      <c r="E32" s="3" t="s">
        <v>523</v>
      </c>
      <c r="F32" s="115">
        <v>4</v>
      </c>
      <c r="G32" s="1">
        <v>30</v>
      </c>
      <c r="H32" s="41" t="s">
        <v>640</v>
      </c>
      <c r="I32" s="1">
        <v>40.17</v>
      </c>
      <c r="L32" s="1" t="s">
        <v>604</v>
      </c>
      <c r="N32" s="134">
        <v>46.7</v>
      </c>
      <c r="O32" s="19">
        <v>72</v>
      </c>
      <c r="P32" s="1">
        <v>0</v>
      </c>
      <c r="Q32" s="1">
        <v>0</v>
      </c>
      <c r="R32" s="1">
        <v>7</v>
      </c>
      <c r="S32" s="19">
        <v>65</v>
      </c>
      <c r="T32" s="19">
        <v>5</v>
      </c>
      <c r="U32" s="19">
        <v>60</v>
      </c>
      <c r="V32" s="19">
        <v>5</v>
      </c>
      <c r="W32" s="19">
        <v>29</v>
      </c>
      <c r="X32" s="19"/>
      <c r="Z32" s="38">
        <f aca="true" t="shared" si="10" ref="Z32:Z52">IF(W32&gt;0,S32/T32*U32/V32*(W32*2)/60,)</f>
        <v>150.8</v>
      </c>
      <c r="AA32" s="38">
        <f aca="true" t="shared" si="11" ref="AA32:AA50">IF(Z32&gt;0,(375.4/Z32)*(375.4/Z32)*2.54,)</f>
        <v>15.740537926812964</v>
      </c>
      <c r="AC32" s="1">
        <v>30</v>
      </c>
      <c r="AD32" s="1">
        <v>30</v>
      </c>
      <c r="AE32" s="16">
        <v>6</v>
      </c>
      <c r="AF32" s="1">
        <v>72</v>
      </c>
      <c r="AH32" s="3">
        <v>45.7</v>
      </c>
      <c r="AI32" s="1">
        <v>72</v>
      </c>
      <c r="AJ32" s="1">
        <v>8</v>
      </c>
      <c r="AK32" s="1">
        <v>60</v>
      </c>
      <c r="AL32" s="1">
        <v>5</v>
      </c>
      <c r="AM32" s="1">
        <v>48</v>
      </c>
      <c r="AN32" s="1">
        <v>6</v>
      </c>
      <c r="AO32" s="1">
        <v>42</v>
      </c>
      <c r="AP32" s="1">
        <v>5</v>
      </c>
      <c r="AQ32" s="1">
        <v>12</v>
      </c>
      <c r="AS32" s="1" t="s">
        <v>1010</v>
      </c>
      <c r="AT32" s="1">
        <v>50.37</v>
      </c>
      <c r="AU32" s="1">
        <v>30.84</v>
      </c>
      <c r="AW32" s="1">
        <v>233</v>
      </c>
      <c r="AX32" s="1">
        <v>188</v>
      </c>
      <c r="BA32" s="16" t="s">
        <v>689</v>
      </c>
      <c r="BB32" s="11"/>
      <c r="BC32" s="11"/>
      <c r="BD32" s="11"/>
      <c r="BE32" s="11"/>
      <c r="BG32" s="13">
        <v>100</v>
      </c>
      <c r="BH32" s="13">
        <v>77</v>
      </c>
      <c r="BI32" s="25">
        <v>1.8</v>
      </c>
      <c r="BJ32" s="1">
        <v>31</v>
      </c>
      <c r="BK32" s="1">
        <v>4</v>
      </c>
      <c r="BL32" s="1" t="s">
        <v>522</v>
      </c>
      <c r="BM32" s="147" t="s">
        <v>807</v>
      </c>
      <c r="BN32" s="1">
        <v>263</v>
      </c>
      <c r="BT32" s="48"/>
      <c r="BU32" s="48"/>
      <c r="BV32" s="48"/>
      <c r="BW32" s="48"/>
      <c r="BY32" s="98" t="s">
        <v>608</v>
      </c>
      <c r="BZ32" s="41" t="s">
        <v>1011</v>
      </c>
      <c r="CA32" s="1" t="s">
        <v>738</v>
      </c>
      <c r="CB32" s="57" t="s">
        <v>811</v>
      </c>
    </row>
    <row r="33" spans="1:79" ht="10.5">
      <c r="A33" s="1" t="s">
        <v>751</v>
      </c>
      <c r="B33" s="179" t="s">
        <v>500</v>
      </c>
      <c r="C33" s="1" t="s">
        <v>354</v>
      </c>
      <c r="E33" s="3" t="s">
        <v>523</v>
      </c>
      <c r="F33" s="115">
        <v>5</v>
      </c>
      <c r="G33" s="11">
        <v>192</v>
      </c>
      <c r="Z33" s="38">
        <f t="shared" si="10"/>
        <v>0</v>
      </c>
      <c r="AA33" s="38">
        <f t="shared" si="11"/>
        <v>0</v>
      </c>
      <c r="AS33" s="1" t="s">
        <v>1054</v>
      </c>
      <c r="AW33" s="1">
        <v>238</v>
      </c>
      <c r="AX33" s="1">
        <v>184</v>
      </c>
      <c r="BA33" s="1" t="s">
        <v>672</v>
      </c>
      <c r="BG33" s="1">
        <v>117</v>
      </c>
      <c r="BH33" s="1">
        <v>95</v>
      </c>
      <c r="BK33" s="1">
        <v>4</v>
      </c>
      <c r="BL33" s="1" t="s">
        <v>839</v>
      </c>
      <c r="BM33" s="147" t="s">
        <v>545</v>
      </c>
      <c r="BN33" s="1">
        <v>297</v>
      </c>
      <c r="BT33" s="48"/>
      <c r="BU33" s="48"/>
      <c r="BV33" s="48"/>
      <c r="BW33" s="48"/>
      <c r="BY33" s="47" t="s">
        <v>804</v>
      </c>
      <c r="BZ33" s="41" t="s">
        <v>1002</v>
      </c>
      <c r="CA33" s="1" t="s">
        <v>525</v>
      </c>
    </row>
    <row r="34" spans="1:78" s="16" customFormat="1" ht="10.5">
      <c r="A34" s="16" t="s">
        <v>980</v>
      </c>
      <c r="B34" s="376"/>
      <c r="C34" s="16" t="s">
        <v>1042</v>
      </c>
      <c r="D34" s="16">
        <v>1661</v>
      </c>
      <c r="E34" s="134" t="s">
        <v>670</v>
      </c>
      <c r="F34" s="117"/>
      <c r="G34" s="16">
        <v>30</v>
      </c>
      <c r="H34" s="45"/>
      <c r="M34" s="136"/>
      <c r="N34" s="134"/>
      <c r="Y34" s="136"/>
      <c r="Z34" s="38"/>
      <c r="AA34" s="38"/>
      <c r="AB34" s="136"/>
      <c r="AG34" s="127"/>
      <c r="AH34" s="134"/>
      <c r="AS34" s="16" t="s">
        <v>1054</v>
      </c>
      <c r="AV34" s="377"/>
      <c r="AW34" s="16">
        <v>235</v>
      </c>
      <c r="AX34" s="16">
        <v>185</v>
      </c>
      <c r="BA34" s="16" t="s">
        <v>1045</v>
      </c>
      <c r="BF34" s="378"/>
      <c r="BG34" s="16">
        <v>105</v>
      </c>
      <c r="BH34" s="16">
        <v>65</v>
      </c>
      <c r="BM34" s="379" t="s">
        <v>1043</v>
      </c>
      <c r="BN34" s="16">
        <v>280</v>
      </c>
      <c r="BO34" s="16">
        <v>226</v>
      </c>
      <c r="BS34" s="378"/>
      <c r="BT34" s="108"/>
      <c r="BU34" s="108"/>
      <c r="BV34" s="108"/>
      <c r="BW34" s="108"/>
      <c r="BX34" s="377"/>
      <c r="BY34" s="45" t="s">
        <v>1044</v>
      </c>
      <c r="BZ34" s="45" t="s">
        <v>1031</v>
      </c>
    </row>
    <row r="35" spans="1:79" ht="10.5">
      <c r="A35" s="1" t="s">
        <v>710</v>
      </c>
      <c r="B35" s="179"/>
      <c r="D35" s="1">
        <v>1661</v>
      </c>
      <c r="E35" s="3" t="s">
        <v>979</v>
      </c>
      <c r="F35" s="115"/>
      <c r="G35" s="1">
        <v>30</v>
      </c>
      <c r="H35" s="41" t="s">
        <v>640</v>
      </c>
      <c r="Z35" s="38">
        <f t="shared" si="10"/>
        <v>0</v>
      </c>
      <c r="AA35" s="38">
        <f t="shared" si="11"/>
        <v>0</v>
      </c>
      <c r="AW35" s="22">
        <v>253</v>
      </c>
      <c r="AX35" s="22">
        <v>203</v>
      </c>
      <c r="AY35" s="22"/>
      <c r="AZ35" s="22"/>
      <c r="BA35" s="1" t="s">
        <v>672</v>
      </c>
      <c r="BN35" s="1">
        <v>370</v>
      </c>
      <c r="BT35" s="48"/>
      <c r="BU35" s="48"/>
      <c r="BV35" s="48"/>
      <c r="BW35" s="48"/>
      <c r="BZ35" s="41" t="s">
        <v>1049</v>
      </c>
      <c r="CA35" s="1" t="s">
        <v>525</v>
      </c>
    </row>
    <row r="36" spans="1:78" s="11" customFormat="1" ht="10.5">
      <c r="A36" s="1" t="s">
        <v>919</v>
      </c>
      <c r="B36" s="179"/>
      <c r="C36" s="11" t="s">
        <v>850</v>
      </c>
      <c r="D36" s="11">
        <v>1661</v>
      </c>
      <c r="E36" s="14" t="s">
        <v>963</v>
      </c>
      <c r="F36" s="117">
        <v>4</v>
      </c>
      <c r="H36" s="47"/>
      <c r="M36" s="133"/>
      <c r="N36" s="14"/>
      <c r="Y36" s="133"/>
      <c r="Z36" s="38">
        <f t="shared" si="10"/>
        <v>0</v>
      </c>
      <c r="AA36" s="38">
        <f t="shared" si="11"/>
        <v>0</v>
      </c>
      <c r="AB36" s="133"/>
      <c r="AG36" s="24"/>
      <c r="AH36" s="203" t="s">
        <v>961</v>
      </c>
      <c r="AV36" s="106"/>
      <c r="AW36" s="11" t="s">
        <v>943</v>
      </c>
      <c r="BA36" s="11" t="s">
        <v>944</v>
      </c>
      <c r="BC36" s="11" t="s">
        <v>943</v>
      </c>
      <c r="BF36" s="143"/>
      <c r="BG36" s="11" t="s">
        <v>945</v>
      </c>
      <c r="BH36" s="11" t="s">
        <v>945</v>
      </c>
      <c r="BK36" s="11">
        <v>4</v>
      </c>
      <c r="BL36" s="11" t="s">
        <v>818</v>
      </c>
      <c r="BM36" s="148"/>
      <c r="BN36" s="11" t="s">
        <v>943</v>
      </c>
      <c r="BS36" s="143"/>
      <c r="BT36" s="51"/>
      <c r="BU36" s="51"/>
      <c r="BV36" s="51"/>
      <c r="BW36" s="51"/>
      <c r="BX36" s="106"/>
      <c r="BY36" s="47" t="s">
        <v>361</v>
      </c>
      <c r="BZ36" s="47"/>
    </row>
    <row r="37" spans="1:79" ht="10.5">
      <c r="A37" s="1" t="s">
        <v>638</v>
      </c>
      <c r="B37" s="179" t="s">
        <v>503</v>
      </c>
      <c r="C37" s="1" t="s">
        <v>384</v>
      </c>
      <c r="D37" s="22">
        <v>1662</v>
      </c>
      <c r="E37" s="3" t="s">
        <v>440</v>
      </c>
      <c r="F37" s="115">
        <v>4</v>
      </c>
      <c r="G37" s="1">
        <v>48</v>
      </c>
      <c r="Z37" s="38">
        <f t="shared" si="10"/>
        <v>0</v>
      </c>
      <c r="AA37" s="38">
        <f t="shared" si="11"/>
        <v>0</v>
      </c>
      <c r="AS37" s="1" t="s">
        <v>1054</v>
      </c>
      <c r="AW37" s="1">
        <v>218</v>
      </c>
      <c r="AX37" s="1">
        <v>177</v>
      </c>
      <c r="BA37" s="1" t="s">
        <v>662</v>
      </c>
      <c r="BG37" s="1">
        <v>112</v>
      </c>
      <c r="BH37" s="1">
        <v>93</v>
      </c>
      <c r="BK37" s="1">
        <v>4</v>
      </c>
      <c r="BL37" s="1" t="s">
        <v>615</v>
      </c>
      <c r="BN37" s="1">
        <v>430</v>
      </c>
      <c r="BT37" s="48"/>
      <c r="BU37" s="48"/>
      <c r="BV37" s="48"/>
      <c r="BW37" s="48"/>
      <c r="BY37" s="47" t="s">
        <v>527</v>
      </c>
      <c r="BZ37" s="41" t="s">
        <v>541</v>
      </c>
      <c r="CA37" s="1" t="s">
        <v>384</v>
      </c>
    </row>
    <row r="38" spans="1:80" ht="12">
      <c r="A38" s="1" t="s">
        <v>823</v>
      </c>
      <c r="B38" s="179" t="s">
        <v>418</v>
      </c>
      <c r="C38" s="163" t="s">
        <v>802</v>
      </c>
      <c r="D38" s="28">
        <v>1662</v>
      </c>
      <c r="E38" s="3" t="s">
        <v>756</v>
      </c>
      <c r="F38" s="215">
        <v>4</v>
      </c>
      <c r="J38" s="27"/>
      <c r="K38" s="27"/>
      <c r="L38" s="27"/>
      <c r="M38" s="159"/>
      <c r="N38" s="52">
        <v>68</v>
      </c>
      <c r="O38" s="27">
        <v>88</v>
      </c>
      <c r="P38" s="27"/>
      <c r="Q38" s="27"/>
      <c r="R38" s="27">
        <v>6</v>
      </c>
      <c r="S38" s="27">
        <v>78</v>
      </c>
      <c r="T38" s="27">
        <v>6</v>
      </c>
      <c r="U38" s="27">
        <v>73</v>
      </c>
      <c r="V38" s="27">
        <v>6</v>
      </c>
      <c r="W38" s="27">
        <v>27</v>
      </c>
      <c r="X38" s="16" t="s">
        <v>14</v>
      </c>
      <c r="Y38" s="159"/>
      <c r="Z38" s="56">
        <f t="shared" si="10"/>
        <v>142.35</v>
      </c>
      <c r="AA38" s="56">
        <f t="shared" si="11"/>
        <v>17.6647424651859</v>
      </c>
      <c r="AB38" s="159"/>
      <c r="AC38" s="27">
        <v>30</v>
      </c>
      <c r="AD38" s="27">
        <v>30</v>
      </c>
      <c r="AE38" s="27">
        <v>6</v>
      </c>
      <c r="AF38" s="27">
        <v>72</v>
      </c>
      <c r="AH38" s="203" t="s">
        <v>961</v>
      </c>
      <c r="AW38" s="1" t="s">
        <v>960</v>
      </c>
      <c r="BA38" s="1" t="s">
        <v>1033</v>
      </c>
      <c r="BC38" s="1" t="s">
        <v>589</v>
      </c>
      <c r="BG38" s="1" t="s">
        <v>1034</v>
      </c>
      <c r="BH38" s="1" t="s">
        <v>330</v>
      </c>
      <c r="BK38" s="1">
        <v>4</v>
      </c>
      <c r="BL38" s="1" t="s">
        <v>876</v>
      </c>
      <c r="BN38" s="1" t="s">
        <v>657</v>
      </c>
      <c r="BT38" s="48"/>
      <c r="BU38" s="48"/>
      <c r="BV38" s="48"/>
      <c r="BW38" s="48"/>
      <c r="BY38" s="45" t="s">
        <v>817</v>
      </c>
      <c r="BZ38" s="41" t="s">
        <v>335</v>
      </c>
      <c r="CA38" s="1" t="s">
        <v>988</v>
      </c>
      <c r="CB38" s="164" t="s">
        <v>987</v>
      </c>
    </row>
    <row r="39" spans="1:79" ht="12">
      <c r="A39" s="1" t="s">
        <v>439</v>
      </c>
      <c r="B39" s="179" t="s">
        <v>255</v>
      </c>
      <c r="C39" s="169" t="s">
        <v>413</v>
      </c>
      <c r="D39" s="28">
        <v>1662</v>
      </c>
      <c r="E39" s="3" t="s">
        <v>756</v>
      </c>
      <c r="F39" s="115">
        <v>4</v>
      </c>
      <c r="N39" s="134">
        <v>68</v>
      </c>
      <c r="O39" s="16">
        <v>88</v>
      </c>
      <c r="P39" s="16"/>
      <c r="Q39" s="16"/>
      <c r="R39" s="16">
        <v>6</v>
      </c>
      <c r="S39" s="16">
        <v>78</v>
      </c>
      <c r="T39" s="16">
        <v>6</v>
      </c>
      <c r="U39" s="16">
        <v>73</v>
      </c>
      <c r="V39" s="11">
        <v>6</v>
      </c>
      <c r="W39" s="16">
        <v>27</v>
      </c>
      <c r="X39" s="16" t="s">
        <v>15</v>
      </c>
      <c r="Z39" s="38">
        <f t="shared" si="10"/>
        <v>142.35</v>
      </c>
      <c r="AA39" s="38">
        <f t="shared" si="11"/>
        <v>17.6647424651859</v>
      </c>
      <c r="AC39" s="1">
        <v>30</v>
      </c>
      <c r="AD39" s="1">
        <v>30</v>
      </c>
      <c r="AE39" s="1">
        <v>6</v>
      </c>
      <c r="AF39" s="1">
        <v>72</v>
      </c>
      <c r="AH39" s="3" t="s">
        <v>427</v>
      </c>
      <c r="AW39" s="23" t="s">
        <v>957</v>
      </c>
      <c r="AX39" s="23"/>
      <c r="BA39" s="1" t="s">
        <v>1033</v>
      </c>
      <c r="BC39" s="1" t="s">
        <v>589</v>
      </c>
      <c r="BG39" s="1">
        <v>168</v>
      </c>
      <c r="BH39" s="1">
        <v>142</v>
      </c>
      <c r="BI39" s="1">
        <v>2</v>
      </c>
      <c r="BJ39" s="1">
        <v>39</v>
      </c>
      <c r="BK39" s="1">
        <v>4</v>
      </c>
      <c r="BL39" s="1" t="s">
        <v>876</v>
      </c>
      <c r="BN39" s="1" t="s">
        <v>1035</v>
      </c>
      <c r="BT39" s="48"/>
      <c r="BU39" s="48"/>
      <c r="BV39" s="48"/>
      <c r="BW39" s="48"/>
      <c r="BY39" s="45" t="s">
        <v>817</v>
      </c>
      <c r="BZ39" s="41" t="s">
        <v>335</v>
      </c>
      <c r="CA39" s="1" t="s">
        <v>988</v>
      </c>
    </row>
    <row r="40" spans="1:79" ht="10.5">
      <c r="A40" s="210" t="s">
        <v>1023</v>
      </c>
      <c r="B40" s="179" t="s">
        <v>284</v>
      </c>
      <c r="C40" s="1" t="s">
        <v>520</v>
      </c>
      <c r="D40" s="1">
        <v>1665</v>
      </c>
      <c r="E40" s="3" t="s">
        <v>440</v>
      </c>
      <c r="F40" s="115">
        <v>5</v>
      </c>
      <c r="G40" s="1">
        <v>192</v>
      </c>
      <c r="Z40" s="38">
        <f t="shared" si="10"/>
        <v>0</v>
      </c>
      <c r="AA40" s="38">
        <f t="shared" si="11"/>
        <v>0</v>
      </c>
      <c r="AH40" s="203" t="s">
        <v>783</v>
      </c>
      <c r="AW40" s="1">
        <v>225</v>
      </c>
      <c r="AX40" s="1">
        <v>180</v>
      </c>
      <c r="BA40" s="1" t="s">
        <v>797</v>
      </c>
      <c r="BK40" s="1">
        <v>4</v>
      </c>
      <c r="BL40" s="1" t="s">
        <v>828</v>
      </c>
      <c r="BN40" s="1">
        <v>417</v>
      </c>
      <c r="BT40" s="48"/>
      <c r="BU40" s="48"/>
      <c r="BV40" s="48"/>
      <c r="BW40" s="48"/>
      <c r="BY40" s="47" t="s">
        <v>849</v>
      </c>
      <c r="BZ40" s="41" t="s">
        <v>497</v>
      </c>
      <c r="CA40" s="1" t="s">
        <v>498</v>
      </c>
    </row>
    <row r="41" spans="1:79" ht="10.5">
      <c r="A41" s="16" t="s">
        <v>628</v>
      </c>
      <c r="B41" s="179" t="s">
        <v>744</v>
      </c>
      <c r="D41" s="28">
        <v>1663</v>
      </c>
      <c r="E41" s="29" t="s">
        <v>758</v>
      </c>
      <c r="F41" s="115"/>
      <c r="O41" s="28">
        <v>120</v>
      </c>
      <c r="P41" s="28"/>
      <c r="Q41" s="28"/>
      <c r="R41" s="28">
        <v>8</v>
      </c>
      <c r="S41" s="28">
        <v>96</v>
      </c>
      <c r="T41" s="28">
        <v>6</v>
      </c>
      <c r="U41" s="28">
        <v>80</v>
      </c>
      <c r="V41" s="28">
        <v>6</v>
      </c>
      <c r="W41" s="27">
        <v>17</v>
      </c>
      <c r="X41" s="27"/>
      <c r="Z41" s="38">
        <f t="shared" si="10"/>
        <v>120.8888888888889</v>
      </c>
      <c r="AA41" s="38">
        <f t="shared" si="11"/>
        <v>24.49342291779303</v>
      </c>
      <c r="AH41" s="203" t="s">
        <v>961</v>
      </c>
      <c r="AS41" s="1" t="s">
        <v>1054</v>
      </c>
      <c r="BT41" s="48"/>
      <c r="BU41" s="48"/>
      <c r="BV41" s="48"/>
      <c r="BW41" s="48"/>
      <c r="BY41" s="47" t="s">
        <v>909</v>
      </c>
      <c r="BZ41" s="44" t="s">
        <v>717</v>
      </c>
      <c r="CA41" s="28" t="s">
        <v>691</v>
      </c>
    </row>
    <row r="42" spans="2:75" ht="10.5">
      <c r="B42" s="179"/>
      <c r="F42" s="115"/>
      <c r="Z42" s="38">
        <f t="shared" si="10"/>
        <v>0</v>
      </c>
      <c r="AA42" s="38">
        <f t="shared" si="11"/>
        <v>0</v>
      </c>
      <c r="BT42" s="48"/>
      <c r="BU42" s="48"/>
      <c r="BV42" s="48"/>
      <c r="BW42" s="48"/>
    </row>
    <row r="43" spans="2:75" ht="10.5">
      <c r="B43" s="179"/>
      <c r="F43" s="115"/>
      <c r="Z43" s="38">
        <f t="shared" si="10"/>
        <v>0</v>
      </c>
      <c r="AA43" s="38">
        <f t="shared" si="11"/>
        <v>0</v>
      </c>
      <c r="BT43" s="48"/>
      <c r="BU43" s="48"/>
      <c r="BV43" s="48"/>
      <c r="BW43" s="48"/>
    </row>
    <row r="44" spans="1:80" ht="12">
      <c r="A44" s="1" t="s">
        <v>446</v>
      </c>
      <c r="B44" s="179"/>
      <c r="C44" s="57" t="s">
        <v>407</v>
      </c>
      <c r="D44" s="1" t="s">
        <v>639</v>
      </c>
      <c r="E44" s="3" t="s">
        <v>620</v>
      </c>
      <c r="F44" s="115">
        <v>5</v>
      </c>
      <c r="G44" s="1">
        <v>192</v>
      </c>
      <c r="K44" s="1" t="s">
        <v>636</v>
      </c>
      <c r="L44" s="1" t="s">
        <v>890</v>
      </c>
      <c r="O44" s="16">
        <v>60</v>
      </c>
      <c r="P44" s="16">
        <v>22</v>
      </c>
      <c r="Q44" s="16">
        <v>78</v>
      </c>
      <c r="R44" s="16">
        <v>7</v>
      </c>
      <c r="S44" s="16">
        <v>72</v>
      </c>
      <c r="T44" s="16">
        <v>6</v>
      </c>
      <c r="U44" s="16">
        <v>70</v>
      </c>
      <c r="V44" s="19">
        <v>5</v>
      </c>
      <c r="W44" s="19">
        <v>29</v>
      </c>
      <c r="X44" s="19"/>
      <c r="Z44" s="38">
        <f t="shared" si="10"/>
        <v>162.4</v>
      </c>
      <c r="AA44" s="38">
        <f t="shared" si="11"/>
        <v>13.572198518527506</v>
      </c>
      <c r="AH44" s="203" t="s">
        <v>961</v>
      </c>
      <c r="AI44" s="1" t="s">
        <v>69</v>
      </c>
      <c r="AJ44" s="1" t="s">
        <v>783</v>
      </c>
      <c r="AK44" s="1" t="s">
        <v>783</v>
      </c>
      <c r="AL44" s="1" t="s">
        <v>783</v>
      </c>
      <c r="AM44" s="1" t="s">
        <v>783</v>
      </c>
      <c r="AN44" s="1" t="s">
        <v>783</v>
      </c>
      <c r="AO44" s="1" t="s">
        <v>783</v>
      </c>
      <c r="AP44" s="1" t="s">
        <v>783</v>
      </c>
      <c r="AW44" s="1">
        <v>216</v>
      </c>
      <c r="AX44" s="1">
        <v>170</v>
      </c>
      <c r="AY44" s="37" t="s">
        <v>883</v>
      </c>
      <c r="AZ44" s="1">
        <v>5.7</v>
      </c>
      <c r="BB44" s="1">
        <v>24.5</v>
      </c>
      <c r="BC44" s="1">
        <v>141</v>
      </c>
      <c r="BD44" s="1">
        <v>69.4</v>
      </c>
      <c r="BE44" s="1">
        <v>49.4</v>
      </c>
      <c r="BG44" s="1">
        <v>125.8</v>
      </c>
      <c r="BH44" s="1">
        <v>58.7</v>
      </c>
      <c r="BI44" s="1">
        <v>2.5</v>
      </c>
      <c r="BJ44" s="1">
        <v>34.6</v>
      </c>
      <c r="BK44" s="1">
        <v>4</v>
      </c>
      <c r="BL44" s="1" t="s">
        <v>852</v>
      </c>
      <c r="BM44" s="147" t="s">
        <v>336</v>
      </c>
      <c r="BN44" s="1">
        <v>250</v>
      </c>
      <c r="BO44" s="1">
        <v>203</v>
      </c>
      <c r="BR44" s="1">
        <v>103</v>
      </c>
      <c r="BT44" s="48"/>
      <c r="BU44" s="48"/>
      <c r="BV44" s="48"/>
      <c r="BW44" s="48"/>
      <c r="BY44" s="41" t="s">
        <v>939</v>
      </c>
      <c r="BZ44" s="41" t="s">
        <v>750</v>
      </c>
      <c r="CA44" s="1" t="s">
        <v>766</v>
      </c>
      <c r="CB44" s="57" t="s">
        <v>556</v>
      </c>
    </row>
    <row r="45" spans="2:80" ht="12">
      <c r="B45" s="179"/>
      <c r="C45" s="169"/>
      <c r="F45" s="115"/>
      <c r="O45" s="16"/>
      <c r="P45" s="16"/>
      <c r="Q45" s="16"/>
      <c r="R45" s="16"/>
      <c r="S45" s="16"/>
      <c r="T45" s="16"/>
      <c r="U45" s="16"/>
      <c r="V45" s="19"/>
      <c r="W45" s="19"/>
      <c r="X45" s="19"/>
      <c r="Z45" s="38"/>
      <c r="AA45" s="38"/>
      <c r="AY45" s="37"/>
      <c r="BT45" s="190"/>
      <c r="BU45" s="190"/>
      <c r="BV45" s="190"/>
      <c r="BW45" s="190"/>
      <c r="CB45" s="169"/>
    </row>
    <row r="46" spans="1:80" ht="12">
      <c r="A46" s="16" t="s">
        <v>1055</v>
      </c>
      <c r="B46" s="179"/>
      <c r="C46" s="169" t="s">
        <v>1020</v>
      </c>
      <c r="D46" s="1" t="s">
        <v>969</v>
      </c>
      <c r="E46" s="3" t="s">
        <v>970</v>
      </c>
      <c r="F46" s="115">
        <v>5</v>
      </c>
      <c r="H46" s="41">
        <v>1</v>
      </c>
      <c r="K46" s="1" t="s">
        <v>929</v>
      </c>
      <c r="L46" s="1" t="s">
        <v>644</v>
      </c>
      <c r="O46" s="28">
        <v>80</v>
      </c>
      <c r="P46" s="28">
        <v>10</v>
      </c>
      <c r="Q46" s="28">
        <v>60</v>
      </c>
      <c r="R46" s="28">
        <v>6</v>
      </c>
      <c r="S46" s="28">
        <v>48</v>
      </c>
      <c r="T46" s="28">
        <v>8</v>
      </c>
      <c r="U46" s="28">
        <v>40</v>
      </c>
      <c r="V46" s="28">
        <v>8</v>
      </c>
      <c r="W46" s="28">
        <v>15</v>
      </c>
      <c r="X46" s="28"/>
      <c r="Z46" s="43">
        <v>150</v>
      </c>
      <c r="AA46" s="43">
        <v>16.1</v>
      </c>
      <c r="AH46" s="203" t="s">
        <v>961</v>
      </c>
      <c r="AY46" s="37"/>
      <c r="BK46" s="1">
        <v>6</v>
      </c>
      <c r="BL46" s="1" t="s">
        <v>482</v>
      </c>
      <c r="BT46" s="190"/>
      <c r="BU46" s="190"/>
      <c r="BV46" s="190"/>
      <c r="BW46" s="190"/>
      <c r="BY46" s="191" t="s">
        <v>975</v>
      </c>
      <c r="BZ46" s="41" t="s">
        <v>976</v>
      </c>
      <c r="CA46" s="28" t="s">
        <v>691</v>
      </c>
      <c r="CB46" s="169" t="s">
        <v>928</v>
      </c>
    </row>
    <row r="47" spans="1:79" ht="10.5">
      <c r="A47" s="1" t="s">
        <v>737</v>
      </c>
      <c r="B47" s="179"/>
      <c r="C47" s="1" t="s">
        <v>609</v>
      </c>
      <c r="D47" s="1">
        <v>1680</v>
      </c>
      <c r="E47" s="3" t="s">
        <v>410</v>
      </c>
      <c r="F47" s="115">
        <v>5</v>
      </c>
      <c r="O47" s="16">
        <v>132</v>
      </c>
      <c r="P47" s="16">
        <v>18</v>
      </c>
      <c r="Q47" s="16">
        <v>96</v>
      </c>
      <c r="R47" s="16">
        <v>8</v>
      </c>
      <c r="S47" s="16">
        <v>72</v>
      </c>
      <c r="T47" s="16">
        <v>6</v>
      </c>
      <c r="U47" s="16">
        <v>60</v>
      </c>
      <c r="V47" s="16">
        <v>5</v>
      </c>
      <c r="W47" s="16">
        <v>31</v>
      </c>
      <c r="X47" s="16"/>
      <c r="Y47" s="136"/>
      <c r="Z47" s="38">
        <f t="shared" si="10"/>
        <v>148.8</v>
      </c>
      <c r="AA47" s="38">
        <f t="shared" si="11"/>
        <v>16.166514300786215</v>
      </c>
      <c r="AI47" s="1">
        <v>132</v>
      </c>
      <c r="AJ47" s="1">
        <v>14</v>
      </c>
      <c r="AK47" s="1">
        <v>96</v>
      </c>
      <c r="AL47" s="1">
        <v>8</v>
      </c>
      <c r="AM47" s="1">
        <v>72</v>
      </c>
      <c r="AN47" s="1" t="s">
        <v>721</v>
      </c>
      <c r="AO47" s="1" t="s">
        <v>721</v>
      </c>
      <c r="AP47" s="1" t="s">
        <v>721</v>
      </c>
      <c r="BG47" s="1">
        <v>142</v>
      </c>
      <c r="BH47" s="1">
        <v>116</v>
      </c>
      <c r="BI47" s="1">
        <v>2.15</v>
      </c>
      <c r="BJ47" s="1">
        <v>48</v>
      </c>
      <c r="BK47" s="1">
        <v>4</v>
      </c>
      <c r="BL47" s="1" t="s">
        <v>852</v>
      </c>
      <c r="BT47" s="48"/>
      <c r="BU47" s="48"/>
      <c r="BV47" s="48"/>
      <c r="BW47" s="48"/>
      <c r="BY47" s="41" t="s">
        <v>471</v>
      </c>
      <c r="CA47" s="1" t="s">
        <v>661</v>
      </c>
    </row>
    <row r="48" spans="1:80" ht="13.5">
      <c r="A48" s="374" t="s">
        <v>113</v>
      </c>
      <c r="B48" s="179"/>
      <c r="C48" s="380" t="s">
        <v>93</v>
      </c>
      <c r="D48" s="1">
        <v>1680</v>
      </c>
      <c r="E48" s="3" t="s">
        <v>112</v>
      </c>
      <c r="F48" s="115">
        <v>5</v>
      </c>
      <c r="H48" s="41">
        <v>2</v>
      </c>
      <c r="I48" s="1">
        <v>68</v>
      </c>
      <c r="N48" s="134">
        <v>70</v>
      </c>
      <c r="O48" s="16">
        <v>96</v>
      </c>
      <c r="P48" s="16">
        <v>8</v>
      </c>
      <c r="Q48" s="16">
        <v>60</v>
      </c>
      <c r="R48" s="16">
        <v>8</v>
      </c>
      <c r="S48" s="16">
        <v>56</v>
      </c>
      <c r="T48" s="16">
        <v>7</v>
      </c>
      <c r="U48" s="16">
        <v>30</v>
      </c>
      <c r="V48" s="16">
        <v>6</v>
      </c>
      <c r="W48" s="16">
        <v>14</v>
      </c>
      <c r="X48" s="16"/>
      <c r="Y48" s="136"/>
      <c r="Z48" s="38">
        <v>140</v>
      </c>
      <c r="AA48" s="38">
        <f t="shared" si="11"/>
        <v>18.262750326530607</v>
      </c>
      <c r="AW48" s="1">
        <v>220</v>
      </c>
      <c r="AX48" s="1">
        <v>218</v>
      </c>
      <c r="BG48" s="1">
        <v>200</v>
      </c>
      <c r="BH48" s="1">
        <v>140</v>
      </c>
      <c r="BT48" s="48"/>
      <c r="BU48" s="48"/>
      <c r="BV48" s="48"/>
      <c r="BW48" s="48"/>
      <c r="BY48" s="47" t="s">
        <v>114</v>
      </c>
      <c r="BZ48" s="380" t="s">
        <v>91</v>
      </c>
      <c r="CA48" s="1" t="s">
        <v>90</v>
      </c>
      <c r="CB48" s="1" t="s">
        <v>244</v>
      </c>
    </row>
    <row r="49" spans="1:79" ht="10.5">
      <c r="A49" s="1" t="s">
        <v>465</v>
      </c>
      <c r="B49" s="179"/>
      <c r="C49" s="1" t="s">
        <v>411</v>
      </c>
      <c r="D49" s="1">
        <v>1690</v>
      </c>
      <c r="E49" s="3" t="s">
        <v>458</v>
      </c>
      <c r="F49" s="115"/>
      <c r="G49" s="1">
        <v>192</v>
      </c>
      <c r="H49" s="47">
        <v>2</v>
      </c>
      <c r="I49" s="11"/>
      <c r="J49" s="11"/>
      <c r="K49" s="1" t="s">
        <v>762</v>
      </c>
      <c r="L49" s="1" t="s">
        <v>890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36"/>
      <c r="Z49" s="38">
        <f t="shared" si="10"/>
        <v>0</v>
      </c>
      <c r="AA49" s="38">
        <f t="shared" si="11"/>
        <v>0</v>
      </c>
      <c r="AW49" s="1">
        <v>304</v>
      </c>
      <c r="AX49" s="1">
        <v>240</v>
      </c>
      <c r="BG49" s="1">
        <v>150</v>
      </c>
      <c r="BH49" s="1">
        <v>150</v>
      </c>
      <c r="BK49" s="1">
        <v>4</v>
      </c>
      <c r="BL49" s="1" t="s">
        <v>641</v>
      </c>
      <c r="BN49" s="1">
        <v>435</v>
      </c>
      <c r="BT49" s="48"/>
      <c r="BU49" s="48"/>
      <c r="BV49" s="48"/>
      <c r="BW49" s="48"/>
      <c r="BY49" s="47" t="s">
        <v>732</v>
      </c>
      <c r="BZ49" s="41" t="s">
        <v>542</v>
      </c>
      <c r="CA49" s="1" t="s">
        <v>573</v>
      </c>
    </row>
    <row r="50" spans="1:79" ht="10.5">
      <c r="A50" s="1" t="s">
        <v>346</v>
      </c>
      <c r="B50" s="179"/>
      <c r="C50" s="1" t="s">
        <v>896</v>
      </c>
      <c r="D50" s="27">
        <v>1690</v>
      </c>
      <c r="E50" s="3" t="s">
        <v>458</v>
      </c>
      <c r="F50" s="115">
        <v>4</v>
      </c>
      <c r="G50" s="1">
        <v>76</v>
      </c>
      <c r="H50" s="41">
        <v>1</v>
      </c>
      <c r="K50" s="1" t="s">
        <v>399</v>
      </c>
      <c r="L50" s="1" t="s">
        <v>644</v>
      </c>
      <c r="O50" s="16">
        <v>78</v>
      </c>
      <c r="P50" s="16"/>
      <c r="Q50" s="16"/>
      <c r="R50" s="16">
        <v>6</v>
      </c>
      <c r="S50" s="16">
        <v>65</v>
      </c>
      <c r="T50" s="16">
        <v>6</v>
      </c>
      <c r="U50" s="16">
        <v>60</v>
      </c>
      <c r="V50" s="16">
        <v>5</v>
      </c>
      <c r="W50" s="16">
        <v>33</v>
      </c>
      <c r="X50" s="16"/>
      <c r="Y50" s="136"/>
      <c r="Z50" s="38">
        <f t="shared" si="10"/>
        <v>143</v>
      </c>
      <c r="AA50" s="38">
        <f t="shared" si="11"/>
        <v>17.504518871338448</v>
      </c>
      <c r="AC50" s="1">
        <v>30</v>
      </c>
      <c r="AD50" s="1">
        <v>30</v>
      </c>
      <c r="AE50" s="1">
        <v>6</v>
      </c>
      <c r="AF50" s="1">
        <v>72</v>
      </c>
      <c r="AI50" s="1">
        <v>80</v>
      </c>
      <c r="AJ50" s="1">
        <v>8</v>
      </c>
      <c r="AK50" s="1">
        <v>72</v>
      </c>
      <c r="AL50" s="1">
        <v>6</v>
      </c>
      <c r="AM50" s="1">
        <v>60</v>
      </c>
      <c r="AN50" s="1">
        <v>6</v>
      </c>
      <c r="AO50" s="1">
        <v>64</v>
      </c>
      <c r="AP50" s="1">
        <v>6</v>
      </c>
      <c r="AW50" s="1">
        <v>280</v>
      </c>
      <c r="AX50" s="1">
        <v>221</v>
      </c>
      <c r="BC50" s="1">
        <v>191</v>
      </c>
      <c r="BG50" s="1">
        <v>132</v>
      </c>
      <c r="BH50" s="1">
        <v>111</v>
      </c>
      <c r="BI50" s="1">
        <v>2.49</v>
      </c>
      <c r="BJ50" s="1">
        <v>46</v>
      </c>
      <c r="BK50" s="1">
        <v>4</v>
      </c>
      <c r="BL50" s="1" t="s">
        <v>852</v>
      </c>
      <c r="BN50" s="1">
        <v>415</v>
      </c>
      <c r="BO50" s="1">
        <v>286</v>
      </c>
      <c r="BR50" s="1">
        <v>140</v>
      </c>
      <c r="BT50" s="48">
        <v>59</v>
      </c>
      <c r="BU50" s="48">
        <v>38</v>
      </c>
      <c r="BV50" s="48">
        <v>1.74</v>
      </c>
      <c r="BW50" s="48">
        <v>20.87</v>
      </c>
      <c r="BY50" s="45" t="s">
        <v>398</v>
      </c>
      <c r="BZ50" s="41" t="s">
        <v>575</v>
      </c>
      <c r="CA50" s="1" t="s">
        <v>621</v>
      </c>
    </row>
    <row r="51" spans="1:78" ht="13.5" customHeight="1">
      <c r="A51" s="1" t="s">
        <v>674</v>
      </c>
      <c r="B51" s="179"/>
      <c r="C51" s="1" t="s">
        <v>675</v>
      </c>
      <c r="E51" s="3" t="s">
        <v>694</v>
      </c>
      <c r="F51" s="115"/>
      <c r="G51" s="1">
        <v>192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36"/>
      <c r="Z51" s="38">
        <f t="shared" si="10"/>
        <v>0</v>
      </c>
      <c r="AA51" s="38">
        <f aca="true" t="shared" si="12" ref="AA51:AA71">IF(Z51&gt;0,(375.4/Z51)*(375.4/Z51)*2.54,)</f>
        <v>0</v>
      </c>
      <c r="BN51" s="1">
        <v>510</v>
      </c>
      <c r="BO51" s="1">
        <v>360</v>
      </c>
      <c r="BR51" s="1">
        <v>160</v>
      </c>
      <c r="BT51" s="48"/>
      <c r="BU51" s="48"/>
      <c r="BV51" s="48"/>
      <c r="BW51" s="48"/>
      <c r="BY51" s="47" t="s">
        <v>805</v>
      </c>
      <c r="BZ51" s="41" t="s">
        <v>673</v>
      </c>
    </row>
    <row r="52" spans="2:77" ht="10.5">
      <c r="B52" s="179"/>
      <c r="F52" s="115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36"/>
      <c r="Z52" s="38">
        <f t="shared" si="10"/>
        <v>0</v>
      </c>
      <c r="AA52" s="38">
        <f t="shared" si="12"/>
        <v>0</v>
      </c>
      <c r="BT52" s="48"/>
      <c r="BU52" s="48"/>
      <c r="BV52" s="48"/>
      <c r="BW52" s="48"/>
      <c r="BY52" s="47"/>
    </row>
    <row r="53" spans="1:78" s="59" customFormat="1" ht="10.5">
      <c r="A53" s="59" t="s">
        <v>959</v>
      </c>
      <c r="B53" s="181"/>
      <c r="E53" s="72"/>
      <c r="F53" s="118"/>
      <c r="H53" s="85"/>
      <c r="N53" s="102"/>
      <c r="Z53" s="85"/>
      <c r="AA53" s="86"/>
      <c r="AH53" s="72"/>
      <c r="BT53" s="87"/>
      <c r="BU53" s="87"/>
      <c r="BV53" s="87"/>
      <c r="BW53" s="87"/>
      <c r="BY53" s="85"/>
      <c r="BZ53" s="85"/>
    </row>
    <row r="54" spans="1:75" ht="10.5">
      <c r="A54" s="1" t="s">
        <v>893</v>
      </c>
      <c r="B54" s="181" t="s">
        <v>592</v>
      </c>
      <c r="C54" s="1" t="s">
        <v>895</v>
      </c>
      <c r="D54" s="1">
        <v>1659</v>
      </c>
      <c r="E54" s="3" t="s">
        <v>694</v>
      </c>
      <c r="F54" s="115">
        <v>4</v>
      </c>
      <c r="L54" s="1" t="s">
        <v>409</v>
      </c>
      <c r="Z54" s="38">
        <f aca="true" t="shared" si="13" ref="Z54:Z61">IF(W54&gt;0,S54/T54*U54/V54*(W54*2)/60,)</f>
        <v>0</v>
      </c>
      <c r="AA54" s="38">
        <f t="shared" si="12"/>
        <v>0</v>
      </c>
      <c r="BK54" s="1">
        <v>4</v>
      </c>
      <c r="BL54" s="1" t="s">
        <v>876</v>
      </c>
      <c r="BT54" s="48"/>
      <c r="BU54" s="48"/>
      <c r="BV54" s="48"/>
      <c r="BW54" s="48"/>
    </row>
    <row r="55" spans="1:79" ht="10.5">
      <c r="A55" s="1" t="s">
        <v>953</v>
      </c>
      <c r="B55" s="181" t="s">
        <v>593</v>
      </c>
      <c r="C55" s="1" t="s">
        <v>617</v>
      </c>
      <c r="D55" s="1">
        <v>1659</v>
      </c>
      <c r="E55" s="3" t="s">
        <v>693</v>
      </c>
      <c r="F55" s="115">
        <v>4</v>
      </c>
      <c r="G55" s="1">
        <v>36</v>
      </c>
      <c r="H55" s="41">
        <v>1</v>
      </c>
      <c r="K55" s="1" t="s">
        <v>862</v>
      </c>
      <c r="L55" s="1" t="s">
        <v>409</v>
      </c>
      <c r="R55" s="1">
        <v>6</v>
      </c>
      <c r="S55" s="1">
        <v>70</v>
      </c>
      <c r="Z55" s="38">
        <f t="shared" si="13"/>
        <v>0</v>
      </c>
      <c r="AA55" s="38">
        <f t="shared" si="12"/>
        <v>0</v>
      </c>
      <c r="AH55" s="203" t="s">
        <v>961</v>
      </c>
      <c r="AX55" s="1">
        <v>140</v>
      </c>
      <c r="BG55" s="26">
        <v>72</v>
      </c>
      <c r="BH55" s="26">
        <v>49</v>
      </c>
      <c r="BK55" s="1">
        <v>4</v>
      </c>
      <c r="BL55" s="1" t="s">
        <v>769</v>
      </c>
      <c r="BT55" s="48"/>
      <c r="BU55" s="48"/>
      <c r="BV55" s="48"/>
      <c r="BW55" s="48"/>
      <c r="BY55" s="47" t="s">
        <v>1019</v>
      </c>
      <c r="BZ55" s="41" t="s">
        <v>466</v>
      </c>
      <c r="CA55" s="1" t="s">
        <v>654</v>
      </c>
    </row>
    <row r="56" spans="1:75" ht="10.5">
      <c r="A56" s="1" t="s">
        <v>312</v>
      </c>
      <c r="B56" s="181" t="s">
        <v>283</v>
      </c>
      <c r="C56" s="1" t="s">
        <v>777</v>
      </c>
      <c r="E56" s="3" t="s">
        <v>311</v>
      </c>
      <c r="F56" s="115">
        <v>4</v>
      </c>
      <c r="H56" s="41">
        <v>1</v>
      </c>
      <c r="L56" s="1" t="s">
        <v>554</v>
      </c>
      <c r="Z56" s="38">
        <f t="shared" si="13"/>
        <v>0</v>
      </c>
      <c r="AA56" s="38">
        <f t="shared" si="12"/>
        <v>0</v>
      </c>
      <c r="AH56" s="1"/>
      <c r="BK56" s="1">
        <v>4</v>
      </c>
      <c r="BL56" s="1" t="s">
        <v>770</v>
      </c>
      <c r="BT56" s="48"/>
      <c r="BU56" s="48"/>
      <c r="BV56" s="48"/>
      <c r="BW56" s="48"/>
    </row>
    <row r="57" spans="1:79" ht="10.5">
      <c r="A57" s="1" t="s">
        <v>454</v>
      </c>
      <c r="B57" s="181" t="s">
        <v>285</v>
      </c>
      <c r="C57" s="1" t="s">
        <v>643</v>
      </c>
      <c r="D57" s="1">
        <v>1660</v>
      </c>
      <c r="E57" s="3" t="s">
        <v>848</v>
      </c>
      <c r="F57" s="115">
        <v>4</v>
      </c>
      <c r="G57" s="1">
        <v>48</v>
      </c>
      <c r="H57" s="41">
        <v>1</v>
      </c>
      <c r="K57" s="1" t="s">
        <v>965</v>
      </c>
      <c r="L57" s="1" t="s">
        <v>554</v>
      </c>
      <c r="Z57" s="38">
        <f t="shared" si="13"/>
        <v>0</v>
      </c>
      <c r="AA57" s="38">
        <f t="shared" si="12"/>
        <v>0</v>
      </c>
      <c r="AH57" s="1"/>
      <c r="AW57" s="1">
        <v>225</v>
      </c>
      <c r="AX57" s="1">
        <v>180</v>
      </c>
      <c r="BG57" s="1">
        <v>106</v>
      </c>
      <c r="BH57" s="1">
        <v>60</v>
      </c>
      <c r="BK57" s="1">
        <v>4</v>
      </c>
      <c r="BL57" s="1" t="s">
        <v>770</v>
      </c>
      <c r="BT57" s="48"/>
      <c r="BU57" s="48"/>
      <c r="BV57" s="48"/>
      <c r="BW57" s="48"/>
      <c r="BZ57" s="41" t="s">
        <v>479</v>
      </c>
      <c r="CA57" s="1" t="s">
        <v>654</v>
      </c>
    </row>
    <row r="58" spans="1:79" ht="10.5">
      <c r="A58" s="1" t="s">
        <v>340</v>
      </c>
      <c r="B58" s="181" t="s">
        <v>594</v>
      </c>
      <c r="C58" s="1" t="s">
        <v>520</v>
      </c>
      <c r="D58" s="1">
        <v>1660</v>
      </c>
      <c r="E58" s="3" t="s">
        <v>1015</v>
      </c>
      <c r="F58" s="115">
        <v>4</v>
      </c>
      <c r="G58" s="1">
        <v>48</v>
      </c>
      <c r="H58" s="41" t="s">
        <v>640</v>
      </c>
      <c r="L58" s="1" t="s">
        <v>554</v>
      </c>
      <c r="Z58" s="38">
        <f t="shared" si="13"/>
        <v>0</v>
      </c>
      <c r="AA58" s="38">
        <f t="shared" si="12"/>
        <v>0</v>
      </c>
      <c r="AH58" s="1"/>
      <c r="AW58" s="1">
        <v>230</v>
      </c>
      <c r="AX58" s="1">
        <v>199</v>
      </c>
      <c r="BG58" s="1">
        <v>112</v>
      </c>
      <c r="BH58" s="1">
        <v>86</v>
      </c>
      <c r="BK58" s="1">
        <v>4</v>
      </c>
      <c r="BL58" s="1" t="s">
        <v>352</v>
      </c>
      <c r="BN58" s="1">
        <v>350</v>
      </c>
      <c r="BT58" s="48"/>
      <c r="BU58" s="48"/>
      <c r="BV58" s="48"/>
      <c r="BW58" s="48"/>
      <c r="BY58" s="41" t="s">
        <v>379</v>
      </c>
      <c r="BZ58" s="41" t="s">
        <v>313</v>
      </c>
      <c r="CA58" s="1" t="s">
        <v>416</v>
      </c>
    </row>
    <row r="59" spans="1:79" ht="10.5">
      <c r="A59" s="1" t="s">
        <v>767</v>
      </c>
      <c r="B59" s="181" t="s">
        <v>595</v>
      </c>
      <c r="C59" s="1" t="s">
        <v>653</v>
      </c>
      <c r="E59" s="3" t="s">
        <v>694</v>
      </c>
      <c r="F59" s="115">
        <v>4</v>
      </c>
      <c r="L59" s="1" t="s">
        <v>554</v>
      </c>
      <c r="Z59" s="38">
        <f t="shared" si="13"/>
        <v>0</v>
      </c>
      <c r="AA59" s="38">
        <f t="shared" si="12"/>
        <v>0</v>
      </c>
      <c r="AW59" s="1">
        <v>240</v>
      </c>
      <c r="AX59" s="1">
        <v>215</v>
      </c>
      <c r="BG59" s="1">
        <v>102</v>
      </c>
      <c r="BH59" s="1">
        <v>90</v>
      </c>
      <c r="BK59" s="1">
        <v>4</v>
      </c>
      <c r="BL59" s="1" t="s">
        <v>352</v>
      </c>
      <c r="BN59" s="1">
        <v>345</v>
      </c>
      <c r="BT59" s="48"/>
      <c r="BU59" s="48"/>
      <c r="BV59" s="48"/>
      <c r="BW59" s="48"/>
      <c r="BZ59" s="41" t="s">
        <v>686</v>
      </c>
      <c r="CA59" s="1" t="s">
        <v>653</v>
      </c>
    </row>
    <row r="60" spans="2:79" ht="10.5">
      <c r="B60" s="181"/>
      <c r="F60" s="115"/>
      <c r="Z60" s="38">
        <f t="shared" si="13"/>
        <v>0</v>
      </c>
      <c r="AA60" s="38">
        <f t="shared" si="12"/>
        <v>0</v>
      </c>
      <c r="BT60" s="48"/>
      <c r="BU60" s="48"/>
      <c r="BV60" s="48"/>
      <c r="BW60" s="48"/>
      <c r="BZ60" s="41" t="s">
        <v>380</v>
      </c>
      <c r="CA60" s="1" t="s">
        <v>653</v>
      </c>
    </row>
    <row r="61" spans="1:79" ht="12">
      <c r="A61" s="209" t="s">
        <v>228</v>
      </c>
      <c r="B61" s="181"/>
      <c r="C61" s="1" t="s">
        <v>617</v>
      </c>
      <c r="D61" s="1">
        <v>1662</v>
      </c>
      <c r="F61" s="115">
        <v>4</v>
      </c>
      <c r="G61" s="1">
        <v>96</v>
      </c>
      <c r="H61" s="41">
        <v>1</v>
      </c>
      <c r="I61" s="1">
        <v>48</v>
      </c>
      <c r="K61" s="1" t="s">
        <v>396</v>
      </c>
      <c r="L61" s="1" t="s">
        <v>397</v>
      </c>
      <c r="N61" s="134" t="s">
        <v>1034</v>
      </c>
      <c r="O61" s="1">
        <v>72</v>
      </c>
      <c r="R61" s="1">
        <v>6</v>
      </c>
      <c r="S61" s="1">
        <v>72</v>
      </c>
      <c r="T61" s="1">
        <v>6</v>
      </c>
      <c r="U61" s="1">
        <v>60</v>
      </c>
      <c r="V61" s="1">
        <v>5</v>
      </c>
      <c r="W61" s="1">
        <v>31</v>
      </c>
      <c r="Z61" s="38">
        <f t="shared" si="13"/>
        <v>148.8</v>
      </c>
      <c r="AA61" s="38">
        <f t="shared" si="12"/>
        <v>16.166514300786215</v>
      </c>
      <c r="AC61" s="1">
        <v>30</v>
      </c>
      <c r="AD61" s="1">
        <v>30</v>
      </c>
      <c r="AE61" s="11">
        <v>5</v>
      </c>
      <c r="AF61" s="11">
        <v>60</v>
      </c>
      <c r="AW61" s="1">
        <v>236</v>
      </c>
      <c r="AX61" s="1">
        <v>176</v>
      </c>
      <c r="BC61" s="1">
        <v>143</v>
      </c>
      <c r="BG61" s="1">
        <v>125</v>
      </c>
      <c r="BH61" s="1">
        <v>49</v>
      </c>
      <c r="BK61" s="1">
        <v>4</v>
      </c>
      <c r="BL61" s="1" t="s">
        <v>818</v>
      </c>
      <c r="BN61" s="1">
        <v>280</v>
      </c>
      <c r="BO61" s="1">
        <v>232</v>
      </c>
      <c r="BT61" s="48"/>
      <c r="BU61" s="48"/>
      <c r="BV61" s="48"/>
      <c r="BW61" s="48"/>
      <c r="BY61" s="41" t="s">
        <v>1028</v>
      </c>
      <c r="BZ61" s="41" t="s">
        <v>425</v>
      </c>
      <c r="CA61" s="1" t="s">
        <v>426</v>
      </c>
    </row>
    <row r="62" spans="1:80" ht="10.5" customHeight="1">
      <c r="A62" s="207" t="s">
        <v>814</v>
      </c>
      <c r="B62" s="181"/>
      <c r="C62" s="57" t="s">
        <v>802</v>
      </c>
      <c r="D62" s="1">
        <v>1665</v>
      </c>
      <c r="E62" s="3" t="s">
        <v>1015</v>
      </c>
      <c r="F62" s="115">
        <v>4</v>
      </c>
      <c r="G62" s="1">
        <v>30</v>
      </c>
      <c r="H62" s="41" t="s">
        <v>640</v>
      </c>
      <c r="I62" s="1">
        <v>48</v>
      </c>
      <c r="J62" s="1">
        <v>22</v>
      </c>
      <c r="K62" s="1" t="s">
        <v>900</v>
      </c>
      <c r="L62" s="1" t="s">
        <v>554</v>
      </c>
      <c r="M62" s="136"/>
      <c r="N62" s="134">
        <v>58</v>
      </c>
      <c r="O62" s="16">
        <v>80</v>
      </c>
      <c r="P62" s="16"/>
      <c r="Q62" s="16"/>
      <c r="R62" s="16">
        <v>8</v>
      </c>
      <c r="S62" s="16">
        <v>72</v>
      </c>
      <c r="T62" s="16">
        <v>6</v>
      </c>
      <c r="U62" s="16">
        <v>65</v>
      </c>
      <c r="V62" s="16">
        <v>6</v>
      </c>
      <c r="W62" s="11">
        <v>35</v>
      </c>
      <c r="X62" s="11"/>
      <c r="Y62" s="136"/>
      <c r="Z62" s="38">
        <f>IF(W62&gt;0,S62/T62*U62/V62*(W62*2)/60,)</f>
        <v>151.66666666666666</v>
      </c>
      <c r="AA62" s="38">
        <f>IF(Z62&gt;0,(375.4/Z62)*(375.4/Z62)*2.54,)</f>
        <v>15.561160041540875</v>
      </c>
      <c r="AC62" s="1">
        <v>32</v>
      </c>
      <c r="AD62" s="1">
        <v>32</v>
      </c>
      <c r="AE62" s="11">
        <v>5</v>
      </c>
      <c r="AF62" s="11">
        <v>60</v>
      </c>
      <c r="AH62" s="3">
        <v>60</v>
      </c>
      <c r="AI62" s="1">
        <v>80</v>
      </c>
      <c r="AJ62" s="1">
        <v>8</v>
      </c>
      <c r="AK62" s="1">
        <v>72</v>
      </c>
      <c r="AL62" s="1">
        <v>6</v>
      </c>
      <c r="AM62" s="1">
        <v>66</v>
      </c>
      <c r="AN62" s="1">
        <v>6</v>
      </c>
      <c r="AO62" s="1">
        <v>52</v>
      </c>
      <c r="AP62" s="1">
        <v>6</v>
      </c>
      <c r="AQ62" s="1">
        <v>12</v>
      </c>
      <c r="AT62" s="1">
        <v>62</v>
      </c>
      <c r="AU62" s="1">
        <v>54</v>
      </c>
      <c r="AW62" s="1">
        <v>222</v>
      </c>
      <c r="AX62" s="1">
        <v>181</v>
      </c>
      <c r="AY62" s="1" t="s">
        <v>888</v>
      </c>
      <c r="AZ62" s="1">
        <v>13</v>
      </c>
      <c r="BA62" s="1" t="s">
        <v>889</v>
      </c>
      <c r="BB62" s="1">
        <v>32.5</v>
      </c>
      <c r="BC62" s="1">
        <v>165</v>
      </c>
      <c r="BD62" s="1">
        <v>85</v>
      </c>
      <c r="BE62" s="1">
        <v>58</v>
      </c>
      <c r="BG62" s="1">
        <v>108</v>
      </c>
      <c r="BH62" s="1">
        <v>88</v>
      </c>
      <c r="BI62" s="1">
        <v>2</v>
      </c>
      <c r="BJ62" s="1">
        <v>36</v>
      </c>
      <c r="BK62" s="1">
        <v>4</v>
      </c>
      <c r="BL62" s="1" t="s">
        <v>352</v>
      </c>
      <c r="BN62" s="1">
        <v>398</v>
      </c>
      <c r="BO62" s="1">
        <v>265</v>
      </c>
      <c r="BR62" s="1">
        <v>134</v>
      </c>
      <c r="BT62" s="48" t="s">
        <v>554</v>
      </c>
      <c r="BU62" s="48" t="s">
        <v>554</v>
      </c>
      <c r="BV62" s="48" t="s">
        <v>554</v>
      </c>
      <c r="BW62" s="48" t="s">
        <v>554</v>
      </c>
      <c r="BY62" s="47" t="s">
        <v>445</v>
      </c>
      <c r="BZ62" s="41" t="s">
        <v>447</v>
      </c>
      <c r="CA62" s="1" t="s">
        <v>448</v>
      </c>
      <c r="CB62" s="57" t="s">
        <v>708</v>
      </c>
    </row>
    <row r="63" spans="1:75" ht="10.5">
      <c r="A63" s="1" t="s">
        <v>677</v>
      </c>
      <c r="B63" s="181"/>
      <c r="F63" s="115"/>
      <c r="Z63" s="38">
        <f aca="true" t="shared" si="14" ref="Z63:Z70">IF(W63&gt;0,S63/T63*U63/V63*(W63*2)/60,)</f>
        <v>0</v>
      </c>
      <c r="AA63" s="38">
        <f t="shared" si="12"/>
        <v>0</v>
      </c>
      <c r="BT63" s="48"/>
      <c r="BU63" s="48"/>
      <c r="BV63" s="48"/>
      <c r="BW63" s="48"/>
    </row>
    <row r="64" spans="1:75" ht="10.5">
      <c r="A64" s="1" t="s">
        <v>677</v>
      </c>
      <c r="B64" s="181"/>
      <c r="F64" s="115"/>
      <c r="Z64" s="38">
        <f t="shared" si="14"/>
        <v>0</v>
      </c>
      <c r="AA64" s="38">
        <f t="shared" si="12"/>
        <v>0</v>
      </c>
      <c r="BT64" s="48"/>
      <c r="BU64" s="48"/>
      <c r="BV64" s="48"/>
      <c r="BW64" s="48"/>
    </row>
    <row r="65" spans="2:75" ht="10.5">
      <c r="B65" s="181"/>
      <c r="F65" s="115"/>
      <c r="Z65" s="38">
        <f t="shared" si="14"/>
        <v>0</v>
      </c>
      <c r="AA65" s="38">
        <f t="shared" si="12"/>
        <v>0</v>
      </c>
      <c r="BK65" s="26"/>
      <c r="BT65" s="48"/>
      <c r="BU65" s="48"/>
      <c r="BV65" s="48"/>
      <c r="BW65" s="48"/>
    </row>
    <row r="66" spans="1:79" ht="10.5">
      <c r="A66" s="11" t="s">
        <v>813</v>
      </c>
      <c r="B66" s="181"/>
      <c r="C66" s="1" t="s">
        <v>413</v>
      </c>
      <c r="D66" s="1">
        <v>1675</v>
      </c>
      <c r="E66" s="3" t="s">
        <v>1015</v>
      </c>
      <c r="F66" s="115">
        <v>4</v>
      </c>
      <c r="G66" s="64">
        <v>48</v>
      </c>
      <c r="H66" s="41" t="s">
        <v>640</v>
      </c>
      <c r="L66" s="1" t="s">
        <v>511</v>
      </c>
      <c r="Z66" s="38">
        <f t="shared" si="14"/>
        <v>0</v>
      </c>
      <c r="AA66" s="38">
        <f t="shared" si="12"/>
        <v>0</v>
      </c>
      <c r="AW66" s="1">
        <v>155</v>
      </c>
      <c r="AX66" s="1">
        <v>120</v>
      </c>
      <c r="AY66" s="1" t="s">
        <v>456</v>
      </c>
      <c r="AZ66" s="1">
        <v>7</v>
      </c>
      <c r="BB66" s="1">
        <v>101</v>
      </c>
      <c r="BC66" s="1">
        <v>101</v>
      </c>
      <c r="BD66" s="39" t="s">
        <v>455</v>
      </c>
      <c r="BE66" s="1">
        <v>38</v>
      </c>
      <c r="BG66" s="1">
        <v>106.5</v>
      </c>
      <c r="BH66" s="1">
        <v>86.5</v>
      </c>
      <c r="BI66" s="1">
        <v>1.75</v>
      </c>
      <c r="BJ66" s="1">
        <v>36</v>
      </c>
      <c r="BK66" s="1">
        <v>4</v>
      </c>
      <c r="BL66" s="1" t="s">
        <v>907</v>
      </c>
      <c r="BN66" s="79">
        <v>210</v>
      </c>
      <c r="BO66" s="79">
        <v>170</v>
      </c>
      <c r="BP66" s="1">
        <v>147</v>
      </c>
      <c r="BQ66" s="1">
        <v>115</v>
      </c>
      <c r="BR66" s="1">
        <v>93</v>
      </c>
      <c r="BT66" s="48" t="s">
        <v>455</v>
      </c>
      <c r="BU66" s="48" t="s">
        <v>455</v>
      </c>
      <c r="BV66" s="48" t="s">
        <v>455</v>
      </c>
      <c r="BW66" s="48" t="s">
        <v>455</v>
      </c>
      <c r="BY66" s="63" t="s">
        <v>659</v>
      </c>
      <c r="BZ66" s="41" t="s">
        <v>784</v>
      </c>
      <c r="CA66" s="1" t="s">
        <v>809</v>
      </c>
    </row>
    <row r="67" spans="2:75" ht="10.5">
      <c r="B67" s="181"/>
      <c r="F67" s="115"/>
      <c r="Z67" s="38">
        <f t="shared" si="14"/>
        <v>0</v>
      </c>
      <c r="AA67" s="38">
        <f t="shared" si="12"/>
        <v>0</v>
      </c>
      <c r="BT67" s="48"/>
      <c r="BU67" s="48"/>
      <c r="BV67" s="48"/>
      <c r="BW67" s="48"/>
    </row>
    <row r="68" spans="2:75" ht="10.5">
      <c r="B68" s="181"/>
      <c r="F68" s="115"/>
      <c r="Z68" s="38">
        <f t="shared" si="14"/>
        <v>0</v>
      </c>
      <c r="AA68" s="38">
        <f t="shared" si="12"/>
        <v>0</v>
      </c>
      <c r="BT68" s="48"/>
      <c r="BU68" s="48"/>
      <c r="BV68" s="48"/>
      <c r="BW68" s="48"/>
    </row>
    <row r="69" spans="1:78" s="60" customFormat="1" ht="10.5">
      <c r="A69" s="60" t="s">
        <v>989</v>
      </c>
      <c r="B69" s="182"/>
      <c r="E69" s="73"/>
      <c r="F69" s="119"/>
      <c r="H69" s="88"/>
      <c r="N69" s="103"/>
      <c r="Z69" s="88"/>
      <c r="AA69" s="89"/>
      <c r="AH69" s="73"/>
      <c r="BT69" s="90"/>
      <c r="BU69" s="90"/>
      <c r="BV69" s="90"/>
      <c r="BW69" s="90"/>
      <c r="BY69" s="88"/>
      <c r="BZ69" s="88"/>
    </row>
    <row r="70" spans="1:79" ht="10.5">
      <c r="A70" s="1" t="s">
        <v>378</v>
      </c>
      <c r="B70" s="182" t="s">
        <v>256</v>
      </c>
      <c r="C70" s="1" t="s">
        <v>424</v>
      </c>
      <c r="D70" s="23">
        <v>1658</v>
      </c>
      <c r="E70" s="3" t="s">
        <v>848</v>
      </c>
      <c r="F70" s="116">
        <v>5</v>
      </c>
      <c r="H70" s="41">
        <v>1</v>
      </c>
      <c r="K70" s="1" t="s">
        <v>902</v>
      </c>
      <c r="L70" s="1" t="s">
        <v>355</v>
      </c>
      <c r="O70" s="27">
        <v>60</v>
      </c>
      <c r="P70" s="27">
        <v>7</v>
      </c>
      <c r="Q70" s="27">
        <v>68</v>
      </c>
      <c r="R70" s="27">
        <v>6</v>
      </c>
      <c r="S70" s="27">
        <v>56</v>
      </c>
      <c r="T70" s="27">
        <v>5</v>
      </c>
      <c r="U70" s="27">
        <v>56</v>
      </c>
      <c r="V70" s="27">
        <v>5</v>
      </c>
      <c r="W70" s="27">
        <v>45</v>
      </c>
      <c r="X70" s="27"/>
      <c r="Z70" s="56">
        <f t="shared" si="14"/>
        <v>188.15999999999997</v>
      </c>
      <c r="AA70" s="56">
        <f t="shared" si="12"/>
        <v>10.110383852467434</v>
      </c>
      <c r="AH70" s="203" t="s">
        <v>961</v>
      </c>
      <c r="AY70" s="11" t="s">
        <v>350</v>
      </c>
      <c r="AZ70" s="11"/>
      <c r="BK70" s="1">
        <v>6</v>
      </c>
      <c r="BL70" s="1" t="s">
        <v>577</v>
      </c>
      <c r="BM70" s="149" t="s">
        <v>526</v>
      </c>
      <c r="BT70" s="48"/>
      <c r="BU70" s="48"/>
      <c r="BV70" s="48"/>
      <c r="BW70" s="48"/>
      <c r="BY70" s="41" t="s">
        <v>735</v>
      </c>
      <c r="BZ70" s="41" t="s">
        <v>298</v>
      </c>
      <c r="CA70" s="1" t="s">
        <v>1012</v>
      </c>
    </row>
    <row r="71" spans="1:79" ht="10.5">
      <c r="A71" s="1" t="s">
        <v>378</v>
      </c>
      <c r="B71" s="182" t="s">
        <v>256</v>
      </c>
      <c r="C71" s="1" t="s">
        <v>495</v>
      </c>
      <c r="E71" s="3" t="s">
        <v>694</v>
      </c>
      <c r="F71" s="120">
        <v>4</v>
      </c>
      <c r="G71" s="11">
        <v>48</v>
      </c>
      <c r="H71" s="41">
        <v>2</v>
      </c>
      <c r="K71" s="1" t="s">
        <v>375</v>
      </c>
      <c r="L71" s="19" t="s">
        <v>376</v>
      </c>
      <c r="Z71" s="38">
        <f>IF(W71&gt;0,S71/T71*U71/V71*(W71*2)/60,)</f>
        <v>0</v>
      </c>
      <c r="AA71" s="38">
        <f t="shared" si="12"/>
        <v>0</v>
      </c>
      <c r="BK71" s="1">
        <v>6</v>
      </c>
      <c r="BL71" s="1" t="s">
        <v>780</v>
      </c>
      <c r="BT71" s="48"/>
      <c r="BU71" s="48"/>
      <c r="BV71" s="48"/>
      <c r="BW71" s="48"/>
      <c r="BY71" s="42" t="s">
        <v>561</v>
      </c>
      <c r="BZ71" s="41" t="s">
        <v>781</v>
      </c>
      <c r="CA71" s="1" t="s">
        <v>564</v>
      </c>
    </row>
    <row r="72" spans="1:79" ht="10.5">
      <c r="A72" s="1" t="s">
        <v>378</v>
      </c>
      <c r="B72" s="182" t="s">
        <v>256</v>
      </c>
      <c r="C72" s="1" t="s">
        <v>950</v>
      </c>
      <c r="D72" s="1">
        <v>1661</v>
      </c>
      <c r="E72" s="3" t="s">
        <v>563</v>
      </c>
      <c r="F72" s="115">
        <v>5</v>
      </c>
      <c r="G72" s="11">
        <v>72</v>
      </c>
      <c r="H72" s="41">
        <v>2</v>
      </c>
      <c r="K72" s="1" t="s">
        <v>377</v>
      </c>
      <c r="L72" s="19" t="s">
        <v>798</v>
      </c>
      <c r="O72" s="1">
        <v>76</v>
      </c>
      <c r="P72" s="1">
        <v>8</v>
      </c>
      <c r="Q72" s="1">
        <v>54</v>
      </c>
      <c r="R72" s="1">
        <v>6</v>
      </c>
      <c r="S72" s="1">
        <v>48</v>
      </c>
      <c r="T72" s="1">
        <v>6</v>
      </c>
      <c r="U72" s="1">
        <v>40</v>
      </c>
      <c r="V72" s="1">
        <v>8</v>
      </c>
      <c r="W72" s="1">
        <v>15</v>
      </c>
      <c r="Z72" s="38">
        <v>180</v>
      </c>
      <c r="AA72" s="38">
        <f>IF(Z72&gt;0,(375.4/Z72)*(375.4/Z72)*2.54,)</f>
        <v>11.04783661728395</v>
      </c>
      <c r="AI72" s="1">
        <v>80</v>
      </c>
      <c r="AJ72" s="1">
        <v>8</v>
      </c>
      <c r="AK72" s="1">
        <v>56</v>
      </c>
      <c r="AL72" s="1">
        <v>7</v>
      </c>
      <c r="AM72" s="1">
        <v>48</v>
      </c>
      <c r="AN72" s="1">
        <v>6</v>
      </c>
      <c r="AO72" s="1">
        <v>48</v>
      </c>
      <c r="AP72" s="1">
        <v>5</v>
      </c>
      <c r="AW72" s="1">
        <v>170</v>
      </c>
      <c r="AX72" s="1">
        <v>135</v>
      </c>
      <c r="BK72" s="1">
        <v>4</v>
      </c>
      <c r="BL72" s="1" t="s">
        <v>359</v>
      </c>
      <c r="BM72" s="149" t="s">
        <v>526</v>
      </c>
      <c r="BN72" s="1">
        <v>200</v>
      </c>
      <c r="BO72" s="1">
        <v>182</v>
      </c>
      <c r="BR72" s="1">
        <v>114</v>
      </c>
      <c r="BT72" s="48"/>
      <c r="BU72" s="48"/>
      <c r="BV72" s="48"/>
      <c r="BW72" s="48"/>
      <c r="BY72" s="47" t="s">
        <v>956</v>
      </c>
      <c r="BZ72" s="41" t="s">
        <v>955</v>
      </c>
      <c r="CA72" s="1" t="s">
        <v>736</v>
      </c>
    </row>
    <row r="73" spans="1:79" ht="10.5">
      <c r="A73" s="1" t="s">
        <v>166</v>
      </c>
      <c r="B73" s="182" t="s">
        <v>256</v>
      </c>
      <c r="C73" s="1" t="s">
        <v>609</v>
      </c>
      <c r="D73" s="1">
        <v>1659</v>
      </c>
      <c r="E73" s="3" t="s">
        <v>369</v>
      </c>
      <c r="F73" s="115">
        <v>4</v>
      </c>
      <c r="H73" s="41">
        <v>1</v>
      </c>
      <c r="R73" s="23"/>
      <c r="S73" s="23"/>
      <c r="T73" s="23"/>
      <c r="U73" s="23"/>
      <c r="V73" s="23"/>
      <c r="W73" s="23"/>
      <c r="X73" s="23"/>
      <c r="Y73" s="138"/>
      <c r="Z73" s="38">
        <f>IF(W73&gt;0,S73/T73*U73/V73*(W73*2)/60,)</f>
        <v>0</v>
      </c>
      <c r="AA73" s="38">
        <f>IF(Z73&gt;0,(375.4/Z73)*(375.4/Z73)*2.54,)</f>
        <v>0</v>
      </c>
      <c r="AH73" s="203" t="s">
        <v>961</v>
      </c>
      <c r="BM73" s="147" t="s">
        <v>788</v>
      </c>
      <c r="BT73" s="216"/>
      <c r="BU73" s="216"/>
      <c r="BV73" s="216"/>
      <c r="BW73" s="216"/>
      <c r="BY73" s="45"/>
      <c r="BZ73" s="216" t="s">
        <v>254</v>
      </c>
      <c r="CA73" s="1" t="s">
        <v>253</v>
      </c>
    </row>
    <row r="74" spans="1:79" ht="10.5">
      <c r="A74" s="1" t="s">
        <v>605</v>
      </c>
      <c r="B74" s="182" t="s">
        <v>256</v>
      </c>
      <c r="C74" s="1" t="s">
        <v>609</v>
      </c>
      <c r="D74" s="1">
        <v>1659</v>
      </c>
      <c r="E74" s="3" t="s">
        <v>369</v>
      </c>
      <c r="F74" s="115">
        <v>4</v>
      </c>
      <c r="H74" s="41">
        <v>1</v>
      </c>
      <c r="R74" s="23"/>
      <c r="S74" s="23"/>
      <c r="T74" s="23"/>
      <c r="U74" s="23"/>
      <c r="V74" s="23"/>
      <c r="W74" s="23"/>
      <c r="X74" s="23"/>
      <c r="Y74" s="138"/>
      <c r="Z74" s="38">
        <f>IF(W74&gt;0,S74/T74*U74/V74*(W74*2)/60,)</f>
        <v>0</v>
      </c>
      <c r="AA74" s="38">
        <f>IF(Z74&gt;0,(375.4/Z74)*(375.4/Z74)*2.54,)</f>
        <v>0</v>
      </c>
      <c r="AH74" s="203" t="s">
        <v>961</v>
      </c>
      <c r="BM74" s="147" t="s">
        <v>788</v>
      </c>
      <c r="BT74" s="216"/>
      <c r="BU74" s="216"/>
      <c r="BV74" s="216"/>
      <c r="BW74" s="216"/>
      <c r="BY74" s="45"/>
      <c r="BZ74" s="216" t="s">
        <v>254</v>
      </c>
      <c r="CA74" s="1" t="s">
        <v>253</v>
      </c>
    </row>
    <row r="75" spans="2:78" ht="10.5">
      <c r="B75" s="182"/>
      <c r="F75" s="115"/>
      <c r="R75" s="23"/>
      <c r="S75" s="23"/>
      <c r="T75" s="23"/>
      <c r="U75" s="23"/>
      <c r="V75" s="23"/>
      <c r="W75" s="23"/>
      <c r="X75" s="23"/>
      <c r="Y75" s="138"/>
      <c r="Z75" s="38"/>
      <c r="AA75" s="38"/>
      <c r="BT75" s="216"/>
      <c r="BU75" s="216"/>
      <c r="BV75" s="216"/>
      <c r="BW75" s="216"/>
      <c r="BY75" s="45"/>
      <c r="BZ75" s="216"/>
    </row>
    <row r="76" spans="1:79" ht="10.5">
      <c r="A76" s="16" t="s">
        <v>169</v>
      </c>
      <c r="B76" s="182" t="s">
        <v>256</v>
      </c>
      <c r="C76" s="1" t="s">
        <v>950</v>
      </c>
      <c r="D76" s="1">
        <v>1659</v>
      </c>
      <c r="E76" s="3" t="s">
        <v>666</v>
      </c>
      <c r="F76" s="115">
        <v>4</v>
      </c>
      <c r="H76" s="41">
        <v>1</v>
      </c>
      <c r="O76" s="1">
        <v>80</v>
      </c>
      <c r="P76" s="1" t="s">
        <v>449</v>
      </c>
      <c r="Q76" s="1" t="s">
        <v>330</v>
      </c>
      <c r="R76" s="23">
        <v>10</v>
      </c>
      <c r="S76" s="23">
        <v>72</v>
      </c>
      <c r="T76" s="23">
        <v>6</v>
      </c>
      <c r="U76" s="23">
        <v>78</v>
      </c>
      <c r="V76" s="23">
        <v>6</v>
      </c>
      <c r="W76" s="23">
        <v>33</v>
      </c>
      <c r="X76" s="23"/>
      <c r="Y76" s="138"/>
      <c r="Z76" s="38">
        <f>IF(W76&gt;0,S76/T76*U76/V76*(W76*2)/60,)</f>
        <v>171.6</v>
      </c>
      <c r="AA76" s="38">
        <f>IF(Z76&gt;0,(375.4/Z76)*(375.4/Z76)*2.54,)</f>
        <v>12.155915882873925</v>
      </c>
      <c r="AC76" s="1">
        <v>30</v>
      </c>
      <c r="AD76" s="1">
        <v>30</v>
      </c>
      <c r="AE76" s="1">
        <v>6</v>
      </c>
      <c r="AF76" s="1">
        <v>72</v>
      </c>
      <c r="AH76" s="203" t="s">
        <v>961</v>
      </c>
      <c r="BK76" s="1">
        <v>4</v>
      </c>
      <c r="BL76" s="1" t="s">
        <v>602</v>
      </c>
      <c r="BM76" s="147" t="s">
        <v>788</v>
      </c>
      <c r="BT76" s="48"/>
      <c r="BU76" s="48"/>
      <c r="BV76" s="48"/>
      <c r="BW76" s="48"/>
      <c r="BY76" s="45" t="s">
        <v>875</v>
      </c>
      <c r="BZ76" s="41" t="s">
        <v>275</v>
      </c>
      <c r="CA76" s="1" t="s">
        <v>560</v>
      </c>
    </row>
    <row r="77" spans="1:79" ht="10.5">
      <c r="A77" s="1" t="s">
        <v>1060</v>
      </c>
      <c r="B77" s="182" t="s">
        <v>256</v>
      </c>
      <c r="C77" s="1" t="s">
        <v>413</v>
      </c>
      <c r="E77" s="3" t="s">
        <v>905</v>
      </c>
      <c r="F77" s="115">
        <v>5</v>
      </c>
      <c r="H77" s="41">
        <v>1</v>
      </c>
      <c r="O77" s="27">
        <v>48</v>
      </c>
      <c r="P77" s="27">
        <v>12</v>
      </c>
      <c r="Q77" s="27">
        <v>48</v>
      </c>
      <c r="R77" s="27">
        <v>6</v>
      </c>
      <c r="S77" s="27">
        <v>96</v>
      </c>
      <c r="T77" s="27">
        <v>6</v>
      </c>
      <c r="U77" s="27">
        <v>48</v>
      </c>
      <c r="V77" s="27">
        <v>5</v>
      </c>
      <c r="W77" s="27">
        <v>25</v>
      </c>
      <c r="X77" s="27"/>
      <c r="Z77" s="56">
        <f aca="true" t="shared" si="15" ref="Z77:Z84">IF(W77&gt;0,S77/T77*U77/V77*(W77*2)/60,)</f>
        <v>128</v>
      </c>
      <c r="AA77" s="56">
        <f aca="true" t="shared" si="16" ref="AA77:AA84">IF(Z77&gt;0,(375.4/Z77)*(375.4/Z77)*2.54,)</f>
        <v>21.84752846679687</v>
      </c>
      <c r="AH77" s="203" t="s">
        <v>961</v>
      </c>
      <c r="BK77" s="1">
        <v>4</v>
      </c>
      <c r="BL77" s="1" t="s">
        <v>779</v>
      </c>
      <c r="BT77" s="48"/>
      <c r="BU77" s="48"/>
      <c r="BV77" s="48"/>
      <c r="BW77" s="48"/>
      <c r="BY77" s="47" t="s">
        <v>720</v>
      </c>
      <c r="BZ77" s="41" t="s">
        <v>699</v>
      </c>
      <c r="CA77" s="1" t="s">
        <v>476</v>
      </c>
    </row>
    <row r="78" spans="1:79" ht="10.5">
      <c r="A78" s="1" t="s">
        <v>576</v>
      </c>
      <c r="B78" s="182" t="s">
        <v>256</v>
      </c>
      <c r="C78" s="1" t="s">
        <v>950</v>
      </c>
      <c r="E78" s="14" t="s">
        <v>824</v>
      </c>
      <c r="F78" s="115">
        <v>4</v>
      </c>
      <c r="G78" s="1">
        <v>72</v>
      </c>
      <c r="H78" s="41">
        <v>1</v>
      </c>
      <c r="K78" s="1" t="s">
        <v>645</v>
      </c>
      <c r="L78" s="15" t="s">
        <v>491</v>
      </c>
      <c r="O78" s="15" t="s">
        <v>330</v>
      </c>
      <c r="P78" s="15"/>
      <c r="Q78" s="15"/>
      <c r="R78" s="27">
        <v>6</v>
      </c>
      <c r="S78" s="27">
        <v>72</v>
      </c>
      <c r="T78" s="27"/>
      <c r="U78" s="15"/>
      <c r="V78" s="15"/>
      <c r="W78" s="15"/>
      <c r="X78" s="15"/>
      <c r="Z78" s="38">
        <f t="shared" si="15"/>
        <v>0</v>
      </c>
      <c r="AA78" s="38">
        <f t="shared" si="16"/>
        <v>0</v>
      </c>
      <c r="AH78" s="1"/>
      <c r="BK78" s="1">
        <v>4</v>
      </c>
      <c r="BL78" s="1" t="s">
        <v>954</v>
      </c>
      <c r="BT78" s="48"/>
      <c r="BU78" s="48"/>
      <c r="BV78" s="48"/>
      <c r="BW78" s="48"/>
      <c r="BY78" s="47" t="s">
        <v>437</v>
      </c>
      <c r="BZ78" s="41" t="s">
        <v>915</v>
      </c>
      <c r="CA78" s="1" t="s">
        <v>792</v>
      </c>
    </row>
    <row r="79" spans="1:79" ht="10.5">
      <c r="A79" s="1" t="s">
        <v>576</v>
      </c>
      <c r="B79" s="182" t="s">
        <v>256</v>
      </c>
      <c r="C79" s="1" t="s">
        <v>999</v>
      </c>
      <c r="E79" s="3" t="s">
        <v>590</v>
      </c>
      <c r="F79" s="115">
        <v>4</v>
      </c>
      <c r="G79" s="11">
        <v>96</v>
      </c>
      <c r="H79" s="41">
        <v>2</v>
      </c>
      <c r="K79" s="15" t="s">
        <v>855</v>
      </c>
      <c r="L79" s="15" t="s">
        <v>491</v>
      </c>
      <c r="Z79" s="38">
        <f t="shared" si="15"/>
        <v>0</v>
      </c>
      <c r="AA79" s="38">
        <f t="shared" si="16"/>
        <v>0</v>
      </c>
      <c r="AH79" s="1"/>
      <c r="BK79" s="1">
        <v>4</v>
      </c>
      <c r="BL79" s="1" t="s">
        <v>852</v>
      </c>
      <c r="BT79" s="48"/>
      <c r="BU79" s="48"/>
      <c r="BV79" s="48"/>
      <c r="BW79" s="48"/>
      <c r="BY79" s="41" t="s">
        <v>629</v>
      </c>
      <c r="BZ79" s="41" t="s">
        <v>845</v>
      </c>
      <c r="CA79" s="1" t="s">
        <v>656</v>
      </c>
    </row>
    <row r="80" spans="1:79" ht="10.5">
      <c r="A80" s="11" t="s">
        <v>825</v>
      </c>
      <c r="B80" s="182" t="s">
        <v>256</v>
      </c>
      <c r="C80" s="1" t="s">
        <v>999</v>
      </c>
      <c r="D80" s="1">
        <v>1659</v>
      </c>
      <c r="E80" s="3" t="s">
        <v>1013</v>
      </c>
      <c r="F80" s="115">
        <v>5</v>
      </c>
      <c r="G80" s="11">
        <v>120</v>
      </c>
      <c r="H80" s="41">
        <v>2</v>
      </c>
      <c r="L80" s="1" t="s">
        <v>902</v>
      </c>
      <c r="Z80" s="38">
        <f t="shared" si="15"/>
        <v>0</v>
      </c>
      <c r="AA80" s="38">
        <f t="shared" si="16"/>
        <v>0</v>
      </c>
      <c r="AH80" s="1"/>
      <c r="AW80" s="1">
        <v>135</v>
      </c>
      <c r="AX80" s="1">
        <v>135</v>
      </c>
      <c r="BK80" s="1">
        <v>4</v>
      </c>
      <c r="BL80" s="1" t="s">
        <v>779</v>
      </c>
      <c r="BM80" s="147" t="s">
        <v>536</v>
      </c>
      <c r="BN80" s="1">
        <v>339</v>
      </c>
      <c r="BT80" s="48"/>
      <c r="BU80" s="48"/>
      <c r="BV80" s="48"/>
      <c r="BW80" s="48"/>
      <c r="BY80" s="41" t="s">
        <v>835</v>
      </c>
      <c r="BZ80" s="41" t="s">
        <v>903</v>
      </c>
      <c r="CA80" s="1" t="s">
        <v>778</v>
      </c>
    </row>
    <row r="81" spans="1:78" ht="10.5">
      <c r="A81" s="1" t="s">
        <v>863</v>
      </c>
      <c r="B81" s="182" t="s">
        <v>256</v>
      </c>
      <c r="C81" s="1" t="s">
        <v>624</v>
      </c>
      <c r="E81" s="3" t="s">
        <v>687</v>
      </c>
      <c r="F81" s="115">
        <v>5</v>
      </c>
      <c r="W81" s="27"/>
      <c r="X81" s="27"/>
      <c r="Z81" s="38">
        <f t="shared" si="15"/>
        <v>0</v>
      </c>
      <c r="AA81" s="38">
        <f t="shared" si="16"/>
        <v>0</v>
      </c>
      <c r="BK81" s="1">
        <v>5</v>
      </c>
      <c r="BL81" s="1" t="s">
        <v>581</v>
      </c>
      <c r="BT81" s="48"/>
      <c r="BU81" s="48"/>
      <c r="BV81" s="48"/>
      <c r="BW81" s="48"/>
      <c r="BY81" s="41" t="s">
        <v>914</v>
      </c>
      <c r="BZ81" s="41" t="s">
        <v>651</v>
      </c>
    </row>
    <row r="82" spans="2:75" ht="10.5">
      <c r="B82" s="182"/>
      <c r="F82" s="115"/>
      <c r="W82" s="27"/>
      <c r="X82" s="27"/>
      <c r="Z82" s="38">
        <f t="shared" si="15"/>
        <v>0</v>
      </c>
      <c r="AA82" s="38">
        <f t="shared" si="16"/>
        <v>0</v>
      </c>
      <c r="BT82" s="48"/>
      <c r="BU82" s="48"/>
      <c r="BV82" s="48"/>
      <c r="BW82" s="48"/>
    </row>
    <row r="83" spans="1:79" ht="10.5">
      <c r="A83" s="1" t="s">
        <v>378</v>
      </c>
      <c r="B83" s="182" t="s">
        <v>256</v>
      </c>
      <c r="C83" s="1" t="s">
        <v>695</v>
      </c>
      <c r="D83" s="1">
        <v>1660</v>
      </c>
      <c r="F83" s="115"/>
      <c r="W83" s="27"/>
      <c r="X83" s="27"/>
      <c r="Z83" s="38">
        <f t="shared" si="15"/>
        <v>0</v>
      </c>
      <c r="AA83" s="38">
        <f t="shared" si="16"/>
        <v>0</v>
      </c>
      <c r="AW83" s="1">
        <v>209</v>
      </c>
      <c r="AX83" s="1">
        <v>209</v>
      </c>
      <c r="BT83" s="48"/>
      <c r="BU83" s="48"/>
      <c r="BV83" s="48"/>
      <c r="BW83" s="48"/>
      <c r="BY83" s="41" t="s">
        <v>565</v>
      </c>
      <c r="BZ83" s="41" t="s">
        <v>700</v>
      </c>
      <c r="CA83" s="1" t="s">
        <v>559</v>
      </c>
    </row>
    <row r="84" spans="2:77" ht="10.5">
      <c r="B84" s="182"/>
      <c r="F84" s="115"/>
      <c r="G84" s="11"/>
      <c r="Z84" s="38">
        <f t="shared" si="15"/>
        <v>0</v>
      </c>
      <c r="AA84" s="38">
        <f t="shared" si="16"/>
        <v>0</v>
      </c>
      <c r="BN84" s="19"/>
      <c r="BT84" s="48"/>
      <c r="BU84" s="48"/>
      <c r="BV84" s="48"/>
      <c r="BW84" s="48"/>
      <c r="BY84" s="42"/>
    </row>
    <row r="85" spans="1:79" ht="10.5">
      <c r="A85" s="27" t="s">
        <v>1004</v>
      </c>
      <c r="B85" s="182" t="s">
        <v>419</v>
      </c>
      <c r="C85" s="6" t="s">
        <v>461</v>
      </c>
      <c r="D85" s="22">
        <v>1661</v>
      </c>
      <c r="E85" s="14" t="s">
        <v>898</v>
      </c>
      <c r="F85" s="115"/>
      <c r="N85" s="27" t="s">
        <v>370</v>
      </c>
      <c r="O85" s="27"/>
      <c r="P85" s="27" t="s">
        <v>330</v>
      </c>
      <c r="Q85" s="27">
        <v>56</v>
      </c>
      <c r="R85" s="27">
        <v>12</v>
      </c>
      <c r="S85" s="27">
        <v>78</v>
      </c>
      <c r="T85" s="27">
        <v>6</v>
      </c>
      <c r="U85" s="27">
        <v>72</v>
      </c>
      <c r="V85" s="27">
        <v>6</v>
      </c>
      <c r="W85" s="27">
        <v>23</v>
      </c>
      <c r="X85" s="16" t="s">
        <v>17</v>
      </c>
      <c r="Z85" s="38">
        <f>IF(W85&gt;0,S85/T85*U85/V85*(W85*2)/60,)</f>
        <v>119.6</v>
      </c>
      <c r="AA85" s="38">
        <f>IF(Z85&gt;0,(375.4/Z85)*(375.4/Z85)*2.54,)</f>
        <v>25.024182223912483</v>
      </c>
      <c r="AC85" s="27"/>
      <c r="AD85" s="27"/>
      <c r="AE85" s="27"/>
      <c r="AF85" s="27"/>
      <c r="AW85" s="1" t="s">
        <v>589</v>
      </c>
      <c r="BC85" s="1" t="s">
        <v>589</v>
      </c>
      <c r="BG85" s="1" t="s">
        <v>783</v>
      </c>
      <c r="BH85" s="1" t="s">
        <v>330</v>
      </c>
      <c r="BK85" s="1">
        <v>4</v>
      </c>
      <c r="BL85" s="1" t="s">
        <v>876</v>
      </c>
      <c r="BN85" s="1" t="s">
        <v>589</v>
      </c>
      <c r="BT85" s="48"/>
      <c r="BU85" s="48"/>
      <c r="BV85" s="48"/>
      <c r="BW85" s="48"/>
      <c r="BY85" s="47" t="s">
        <v>934</v>
      </c>
      <c r="BZ85" s="201" t="s">
        <v>812</v>
      </c>
      <c r="CA85" s="1" t="s">
        <v>323</v>
      </c>
    </row>
    <row r="86" spans="1:79" ht="10.5">
      <c r="A86" s="202" t="s">
        <v>246</v>
      </c>
      <c r="B86" s="182"/>
      <c r="C86" s="6" t="s">
        <v>356</v>
      </c>
      <c r="D86" s="22" t="s">
        <v>357</v>
      </c>
      <c r="E86" s="29" t="s">
        <v>358</v>
      </c>
      <c r="F86" s="115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Z86" s="38"/>
      <c r="AA86" s="38"/>
      <c r="AH86" s="203" t="s">
        <v>961</v>
      </c>
      <c r="BT86" s="200"/>
      <c r="BU86" s="200"/>
      <c r="BV86" s="200"/>
      <c r="BW86" s="200"/>
      <c r="BY86" s="44" t="s">
        <v>467</v>
      </c>
      <c r="BZ86" s="45" t="s">
        <v>414</v>
      </c>
      <c r="CA86" s="1" t="s">
        <v>635</v>
      </c>
    </row>
    <row r="87" spans="1:80" ht="12">
      <c r="A87" s="28" t="s">
        <v>1003</v>
      </c>
      <c r="B87" s="182" t="s">
        <v>420</v>
      </c>
      <c r="C87" s="163" t="s">
        <v>802</v>
      </c>
      <c r="D87" s="28">
        <v>1663</v>
      </c>
      <c r="E87" s="53" t="s">
        <v>826</v>
      </c>
      <c r="F87" s="115"/>
      <c r="N87" s="134" t="s">
        <v>794</v>
      </c>
      <c r="O87" s="23">
        <v>48</v>
      </c>
      <c r="P87" s="23">
        <v>12</v>
      </c>
      <c r="Q87" s="1">
        <v>56</v>
      </c>
      <c r="R87" s="1">
        <v>12</v>
      </c>
      <c r="S87" s="1">
        <v>78</v>
      </c>
      <c r="T87" s="1">
        <v>6</v>
      </c>
      <c r="U87" s="1">
        <v>73</v>
      </c>
      <c r="V87" s="1">
        <v>6</v>
      </c>
      <c r="W87" s="1">
        <v>27</v>
      </c>
      <c r="X87" s="1" t="s">
        <v>16</v>
      </c>
      <c r="Z87" s="38">
        <f>IF(W87&gt;0,S87/T87*U87/V87*(W87*2)/60,)</f>
        <v>142.35</v>
      </c>
      <c r="AA87" s="38">
        <f>IF(Z87&gt;0,(375.4/Z87)*(375.4/Z87)*2.54,)</f>
        <v>17.6647424651859</v>
      </c>
      <c r="AC87" s="1">
        <v>35</v>
      </c>
      <c r="AD87" s="11">
        <v>70</v>
      </c>
      <c r="AE87" s="11">
        <v>12</v>
      </c>
      <c r="AF87" s="1">
        <v>72</v>
      </c>
      <c r="AH87" s="3" t="s">
        <v>427</v>
      </c>
      <c r="AW87" s="23" t="s">
        <v>957</v>
      </c>
      <c r="BG87" s="1">
        <v>160</v>
      </c>
      <c r="BH87" s="1">
        <v>150</v>
      </c>
      <c r="BI87" s="1">
        <v>2</v>
      </c>
      <c r="BJ87" s="1">
        <v>38</v>
      </c>
      <c r="BK87" s="1">
        <v>4</v>
      </c>
      <c r="BL87" s="1" t="s">
        <v>428</v>
      </c>
      <c r="BN87" s="1" t="s">
        <v>429</v>
      </c>
      <c r="BT87" s="48"/>
      <c r="BU87" s="48"/>
      <c r="BV87" s="48"/>
      <c r="BW87" s="48"/>
      <c r="BY87" s="47" t="s">
        <v>942</v>
      </c>
      <c r="BZ87" s="199" t="s">
        <v>812</v>
      </c>
      <c r="CA87" s="1" t="s">
        <v>1005</v>
      </c>
      <c r="CB87" s="162" t="s">
        <v>987</v>
      </c>
    </row>
    <row r="88" spans="1:80" ht="12">
      <c r="A88" s="28" t="s">
        <v>947</v>
      </c>
      <c r="B88" s="182"/>
      <c r="C88" s="169"/>
      <c r="D88" s="28">
        <v>1664</v>
      </c>
      <c r="E88" s="29" t="s">
        <v>898</v>
      </c>
      <c r="F88" s="115"/>
      <c r="O88" s="23"/>
      <c r="P88" s="23"/>
      <c r="Z88" s="38"/>
      <c r="AA88" s="38"/>
      <c r="AH88" s="203" t="s">
        <v>961</v>
      </c>
      <c r="BT88" s="199"/>
      <c r="BU88" s="199"/>
      <c r="BV88" s="199"/>
      <c r="BW88" s="199"/>
      <c r="BY88" s="352" t="s">
        <v>45</v>
      </c>
      <c r="BZ88" s="41" t="s">
        <v>1047</v>
      </c>
      <c r="CA88" s="1" t="s">
        <v>584</v>
      </c>
      <c r="CB88" s="162"/>
    </row>
    <row r="89" spans="1:80" ht="12">
      <c r="A89" s="28" t="s">
        <v>948</v>
      </c>
      <c r="B89" s="182"/>
      <c r="C89" s="169"/>
      <c r="D89" s="28">
        <v>1664</v>
      </c>
      <c r="E89" s="29" t="s">
        <v>898</v>
      </c>
      <c r="F89" s="115"/>
      <c r="O89" s="23"/>
      <c r="P89" s="23"/>
      <c r="Z89" s="38"/>
      <c r="AA89" s="38"/>
      <c r="AH89" s="203" t="s">
        <v>961</v>
      </c>
      <c r="BT89" s="199"/>
      <c r="BU89" s="199"/>
      <c r="BV89" s="199"/>
      <c r="BW89" s="199"/>
      <c r="BY89" s="47" t="s">
        <v>899</v>
      </c>
      <c r="BZ89" s="41" t="s">
        <v>1047</v>
      </c>
      <c r="CA89" s="1" t="s">
        <v>912</v>
      </c>
      <c r="CB89" s="162"/>
    </row>
    <row r="90" spans="1:80" ht="12">
      <c r="A90" s="28" t="s">
        <v>948</v>
      </c>
      <c r="B90" s="182"/>
      <c r="C90" s="169"/>
      <c r="D90" s="28">
        <v>1664</v>
      </c>
      <c r="E90" s="29" t="s">
        <v>898</v>
      </c>
      <c r="F90" s="115"/>
      <c r="O90" s="23"/>
      <c r="P90" s="23"/>
      <c r="Z90" s="38"/>
      <c r="AA90" s="38"/>
      <c r="AH90" s="203" t="s">
        <v>961</v>
      </c>
      <c r="BT90" s="199"/>
      <c r="BU90" s="199"/>
      <c r="BV90" s="199"/>
      <c r="BW90" s="199"/>
      <c r="BY90" s="47" t="s">
        <v>899</v>
      </c>
      <c r="BZ90" s="41" t="s">
        <v>1047</v>
      </c>
      <c r="CA90" s="1" t="s">
        <v>1051</v>
      </c>
      <c r="CB90" s="162"/>
    </row>
    <row r="91" spans="1:80" ht="12">
      <c r="A91" s="28" t="s">
        <v>894</v>
      </c>
      <c r="B91" s="182"/>
      <c r="C91" s="169"/>
      <c r="D91" s="28">
        <v>1664</v>
      </c>
      <c r="E91" s="29" t="s">
        <v>898</v>
      </c>
      <c r="F91" s="115"/>
      <c r="O91" s="23"/>
      <c r="P91" s="23"/>
      <c r="Z91" s="38"/>
      <c r="AA91" s="38"/>
      <c r="AH91" s="203" t="s">
        <v>961</v>
      </c>
      <c r="BT91" s="199"/>
      <c r="BU91" s="199"/>
      <c r="BV91" s="199"/>
      <c r="BW91" s="199"/>
      <c r="BY91" s="47"/>
      <c r="BZ91" s="41" t="s">
        <v>1047</v>
      </c>
      <c r="CA91" s="1" t="s">
        <v>583</v>
      </c>
      <c r="CB91" s="162"/>
    </row>
    <row r="92" spans="2:80" ht="12">
      <c r="B92" s="182"/>
      <c r="C92" s="169"/>
      <c r="D92" s="28"/>
      <c r="E92" s="53"/>
      <c r="F92" s="115"/>
      <c r="O92" s="23"/>
      <c r="P92" s="23"/>
      <c r="Z92" s="38"/>
      <c r="AA92" s="38"/>
      <c r="BT92" s="193"/>
      <c r="BU92" s="193"/>
      <c r="BV92" s="193"/>
      <c r="BW92" s="193"/>
      <c r="BY92" s="47"/>
      <c r="CB92" s="162"/>
    </row>
    <row r="93" spans="1:75" ht="10.5">
      <c r="A93" s="1" t="s">
        <v>362</v>
      </c>
      <c r="B93" s="182" t="s">
        <v>256</v>
      </c>
      <c r="C93" s="1" t="s">
        <v>516</v>
      </c>
      <c r="D93" s="1">
        <v>1664</v>
      </c>
      <c r="E93" s="3" t="s">
        <v>251</v>
      </c>
      <c r="F93" s="115">
        <v>5</v>
      </c>
      <c r="W93" s="27"/>
      <c r="X93" s="27"/>
      <c r="Z93" s="38">
        <f>IF(W93&gt;0,S93/T93*U93/V93*(W93*2)/60,)</f>
        <v>0</v>
      </c>
      <c r="AA93" s="38">
        <f>IF(Z93&gt;0,(375.4/Z93)*(375.4/Z93)*2.54,)</f>
        <v>0</v>
      </c>
      <c r="AC93" s="1">
        <v>40</v>
      </c>
      <c r="AD93" s="1">
        <v>40</v>
      </c>
      <c r="AE93" s="1">
        <v>6</v>
      </c>
      <c r="AF93" s="1">
        <v>72</v>
      </c>
      <c r="AH93" s="3" t="s">
        <v>783</v>
      </c>
      <c r="AW93" s="1">
        <v>206</v>
      </c>
      <c r="AX93" s="1">
        <v>228</v>
      </c>
      <c r="BG93" s="1">
        <v>184</v>
      </c>
      <c r="BH93" s="1">
        <v>223</v>
      </c>
      <c r="BK93" s="1">
        <v>6</v>
      </c>
      <c r="BL93" s="1" t="s">
        <v>363</v>
      </c>
      <c r="BT93" s="193"/>
      <c r="BU93" s="193"/>
      <c r="BV93" s="193"/>
      <c r="BW93" s="193"/>
    </row>
    <row r="94" spans="1:80" ht="12">
      <c r="A94" s="198" t="s">
        <v>854</v>
      </c>
      <c r="B94" s="182" t="s">
        <v>256</v>
      </c>
      <c r="C94" s="1" t="s">
        <v>678</v>
      </c>
      <c r="D94" s="16">
        <v>1665</v>
      </c>
      <c r="E94" s="53" t="s">
        <v>803</v>
      </c>
      <c r="F94" s="115">
        <v>4</v>
      </c>
      <c r="H94" s="41">
        <v>3</v>
      </c>
      <c r="O94" s="16">
        <v>80</v>
      </c>
      <c r="P94" s="23"/>
      <c r="R94" s="1">
        <v>6</v>
      </c>
      <c r="S94" s="1">
        <v>80</v>
      </c>
      <c r="T94" s="1">
        <v>6</v>
      </c>
      <c r="U94" s="1">
        <v>72</v>
      </c>
      <c r="V94" s="1">
        <v>6</v>
      </c>
      <c r="W94" s="1">
        <v>27</v>
      </c>
      <c r="Z94" s="38">
        <f aca="true" t="shared" si="17" ref="Z94:Z104">IF(W94&gt;0,S94/T94*U94/V94*(W94*2)/60,)</f>
        <v>144</v>
      </c>
      <c r="AA94" s="38">
        <f aca="true" t="shared" si="18" ref="AA94:AA104">IF(Z94&gt;0,(375.4/Z94)*(375.4/Z94)*2.54,)</f>
        <v>17.26224471450617</v>
      </c>
      <c r="BT94" s="161"/>
      <c r="BU94" s="161"/>
      <c r="BV94" s="161"/>
      <c r="BW94" s="161"/>
      <c r="BY94" s="47" t="s">
        <v>634</v>
      </c>
      <c r="BZ94" s="197" t="s">
        <v>768</v>
      </c>
      <c r="CA94" s="1" t="s">
        <v>946</v>
      </c>
      <c r="CB94" s="162"/>
    </row>
    <row r="95" spans="1:80" ht="10.5">
      <c r="A95" s="16" t="s">
        <v>658</v>
      </c>
      <c r="B95" s="182" t="s">
        <v>329</v>
      </c>
      <c r="C95" s="1" t="s">
        <v>516</v>
      </c>
      <c r="D95" s="1">
        <v>1665</v>
      </c>
      <c r="E95" s="3" t="s">
        <v>544</v>
      </c>
      <c r="F95" s="115"/>
      <c r="G95" s="11">
        <v>192</v>
      </c>
      <c r="H95" s="41">
        <v>2</v>
      </c>
      <c r="Z95" s="38">
        <f t="shared" si="17"/>
        <v>0</v>
      </c>
      <c r="AA95" s="38">
        <f t="shared" si="18"/>
        <v>0</v>
      </c>
      <c r="AW95" s="27">
        <v>242</v>
      </c>
      <c r="BM95" s="147" t="s">
        <v>521</v>
      </c>
      <c r="BT95" s="48"/>
      <c r="BU95" s="48"/>
      <c r="BV95" s="48"/>
      <c r="BW95" s="48"/>
      <c r="BY95" s="41" t="s">
        <v>442</v>
      </c>
      <c r="BZ95" s="41" t="s">
        <v>546</v>
      </c>
      <c r="CA95" s="1" t="s">
        <v>462</v>
      </c>
      <c r="CB95" s="1" t="s">
        <v>364</v>
      </c>
    </row>
    <row r="96" spans="1:80" ht="10.5">
      <c r="A96" s="16" t="s">
        <v>982</v>
      </c>
      <c r="B96" s="182" t="s">
        <v>483</v>
      </c>
      <c r="C96" s="1" t="s">
        <v>327</v>
      </c>
      <c r="D96" s="1">
        <v>1665</v>
      </c>
      <c r="E96" s="3" t="s">
        <v>328</v>
      </c>
      <c r="F96" s="115"/>
      <c r="G96" s="11"/>
      <c r="Z96" s="38">
        <f t="shared" si="17"/>
        <v>0</v>
      </c>
      <c r="AA96" s="38">
        <f t="shared" si="18"/>
        <v>0</v>
      </c>
      <c r="BT96" s="161"/>
      <c r="BU96" s="161"/>
      <c r="BV96" s="161"/>
      <c r="BW96" s="161"/>
      <c r="BY96" s="41" t="s">
        <v>417</v>
      </c>
      <c r="BZ96" s="41" t="s">
        <v>441</v>
      </c>
      <c r="CA96" s="1" t="s">
        <v>547</v>
      </c>
      <c r="CB96" s="1" t="s">
        <v>364</v>
      </c>
    </row>
    <row r="97" spans="1:79" ht="10.5">
      <c r="A97" s="1" t="s">
        <v>576</v>
      </c>
      <c r="B97" s="182" t="s">
        <v>256</v>
      </c>
      <c r="C97" s="1" t="s">
        <v>844</v>
      </c>
      <c r="D97" s="1">
        <v>1665</v>
      </c>
      <c r="E97" s="3" t="s">
        <v>682</v>
      </c>
      <c r="F97" s="115"/>
      <c r="G97" s="11">
        <v>168</v>
      </c>
      <c r="H97" s="41">
        <v>2</v>
      </c>
      <c r="Z97" s="38">
        <f t="shared" si="17"/>
        <v>0</v>
      </c>
      <c r="AA97" s="38">
        <f t="shared" si="18"/>
        <v>0</v>
      </c>
      <c r="BK97" s="1">
        <v>4</v>
      </c>
      <c r="BL97" s="1" t="s">
        <v>611</v>
      </c>
      <c r="BM97" s="147" t="s">
        <v>843</v>
      </c>
      <c r="BN97" s="19">
        <v>610</v>
      </c>
      <c r="BT97" s="48"/>
      <c r="BU97" s="48"/>
      <c r="BV97" s="48"/>
      <c r="BW97" s="48"/>
      <c r="BY97" s="42" t="s">
        <v>716</v>
      </c>
      <c r="BZ97" s="41" t="s">
        <v>460</v>
      </c>
      <c r="CA97" s="1" t="s">
        <v>986</v>
      </c>
    </row>
    <row r="98" spans="1:75" ht="10.5">
      <c r="A98" s="16"/>
      <c r="B98" s="182"/>
      <c r="F98" s="115"/>
      <c r="W98" s="27"/>
      <c r="X98" s="27"/>
      <c r="Z98" s="38">
        <f t="shared" si="17"/>
        <v>0</v>
      </c>
      <c r="AA98" s="38">
        <f t="shared" si="18"/>
        <v>0</v>
      </c>
      <c r="BT98" s="161"/>
      <c r="BU98" s="161"/>
      <c r="BV98" s="161"/>
      <c r="BW98" s="161"/>
    </row>
    <row r="99" spans="1:80" ht="10.5">
      <c r="A99" s="108" t="s">
        <v>1006</v>
      </c>
      <c r="B99" s="182" t="s">
        <v>741</v>
      </c>
      <c r="C99" s="1" t="s">
        <v>678</v>
      </c>
      <c r="D99" s="27">
        <v>1665</v>
      </c>
      <c r="E99" s="3" t="s">
        <v>251</v>
      </c>
      <c r="F99" s="115"/>
      <c r="W99" s="27"/>
      <c r="X99" s="27"/>
      <c r="Z99" s="38">
        <f t="shared" si="17"/>
        <v>0</v>
      </c>
      <c r="AA99" s="38">
        <f t="shared" si="18"/>
        <v>0</v>
      </c>
      <c r="BT99" s="161"/>
      <c r="BU99" s="161"/>
      <c r="BV99" s="161"/>
      <c r="BW99" s="161"/>
      <c r="BZ99" s="1" t="s">
        <v>211</v>
      </c>
      <c r="CA99" s="1" t="s">
        <v>787</v>
      </c>
      <c r="CB99" s="1" t="s">
        <v>364</v>
      </c>
    </row>
    <row r="100" spans="1:80" ht="10.5">
      <c r="A100" s="108" t="s">
        <v>585</v>
      </c>
      <c r="B100" s="182" t="s">
        <v>549</v>
      </c>
      <c r="C100" s="1" t="s">
        <v>678</v>
      </c>
      <c r="D100" s="27">
        <v>1664</v>
      </c>
      <c r="E100" s="3" t="s">
        <v>519</v>
      </c>
      <c r="F100" s="115"/>
      <c r="W100" s="27"/>
      <c r="X100" s="27"/>
      <c r="Z100" s="38">
        <f t="shared" si="17"/>
        <v>0</v>
      </c>
      <c r="AA100" s="38">
        <f t="shared" si="18"/>
        <v>0</v>
      </c>
      <c r="AW100" s="1">
        <v>242</v>
      </c>
      <c r="BC100" s="1">
        <v>152</v>
      </c>
      <c r="BK100" s="1">
        <v>7</v>
      </c>
      <c r="BL100" s="1" t="s">
        <v>363</v>
      </c>
      <c r="BM100" s="147" t="s">
        <v>920</v>
      </c>
      <c r="BT100" s="161"/>
      <c r="BU100" s="161"/>
      <c r="BV100" s="161"/>
      <c r="BW100" s="161"/>
      <c r="BZ100" s="1" t="s">
        <v>211</v>
      </c>
      <c r="CA100" s="1" t="s">
        <v>532</v>
      </c>
      <c r="CB100" s="1" t="s">
        <v>364</v>
      </c>
    </row>
    <row r="101" spans="1:80" ht="10.5">
      <c r="A101" s="108" t="s">
        <v>610</v>
      </c>
      <c r="B101" s="182" t="s">
        <v>463</v>
      </c>
      <c r="C101" s="1" t="s">
        <v>678</v>
      </c>
      <c r="D101" s="27">
        <v>1665</v>
      </c>
      <c r="E101" s="166" t="s">
        <v>725</v>
      </c>
      <c r="F101" s="115"/>
      <c r="W101" s="27"/>
      <c r="X101" s="27"/>
      <c r="Z101" s="38">
        <f t="shared" si="17"/>
        <v>0</v>
      </c>
      <c r="AA101" s="38">
        <f t="shared" si="18"/>
        <v>0</v>
      </c>
      <c r="AW101" s="1">
        <v>242</v>
      </c>
      <c r="AX101" s="1">
        <v>191</v>
      </c>
      <c r="BK101" s="1">
        <v>7</v>
      </c>
      <c r="BL101" s="1" t="s">
        <v>363</v>
      </c>
      <c r="BM101" s="147" t="s">
        <v>921</v>
      </c>
      <c r="BT101" s="161"/>
      <c r="BU101" s="161"/>
      <c r="BV101" s="161"/>
      <c r="BW101" s="161"/>
      <c r="BZ101" s="1" t="s">
        <v>211</v>
      </c>
      <c r="CA101" s="1" t="s">
        <v>533</v>
      </c>
      <c r="CB101" s="1" t="s">
        <v>364</v>
      </c>
    </row>
    <row r="102" spans="1:80" ht="10.5">
      <c r="A102" s="108" t="s">
        <v>786</v>
      </c>
      <c r="B102" s="182" t="s">
        <v>464</v>
      </c>
      <c r="C102" s="1" t="s">
        <v>678</v>
      </c>
      <c r="D102" s="27">
        <v>1665</v>
      </c>
      <c r="E102" s="166" t="s">
        <v>725</v>
      </c>
      <c r="F102" s="115"/>
      <c r="Z102" s="38">
        <f t="shared" si="17"/>
        <v>0</v>
      </c>
      <c r="AA102" s="38">
        <f t="shared" si="18"/>
        <v>0</v>
      </c>
      <c r="BT102" s="48"/>
      <c r="BU102" s="48"/>
      <c r="BV102" s="48"/>
      <c r="BW102" s="48"/>
      <c r="BZ102" s="1" t="s">
        <v>211</v>
      </c>
      <c r="CA102" s="1" t="s">
        <v>534</v>
      </c>
      <c r="CB102" s="1" t="s">
        <v>364</v>
      </c>
    </row>
    <row r="103" spans="1:80" ht="10.5">
      <c r="A103" s="108" t="s">
        <v>598</v>
      </c>
      <c r="B103" s="182" t="s">
        <v>486</v>
      </c>
      <c r="C103" s="1" t="s">
        <v>819</v>
      </c>
      <c r="D103" s="27">
        <v>1665</v>
      </c>
      <c r="E103" s="166" t="s">
        <v>725</v>
      </c>
      <c r="F103" s="115"/>
      <c r="Z103" s="38">
        <f t="shared" si="17"/>
        <v>0</v>
      </c>
      <c r="AA103" s="38">
        <f t="shared" si="18"/>
        <v>0</v>
      </c>
      <c r="BT103" s="161"/>
      <c r="BU103" s="161"/>
      <c r="BV103" s="161"/>
      <c r="BW103" s="161"/>
      <c r="BZ103" s="1" t="s">
        <v>211</v>
      </c>
      <c r="CA103" s="1" t="s">
        <v>535</v>
      </c>
      <c r="CB103" s="1" t="s">
        <v>364</v>
      </c>
    </row>
    <row r="104" spans="1:75" ht="10.5">
      <c r="A104" s="16"/>
      <c r="B104" s="182"/>
      <c r="F104" s="115"/>
      <c r="Z104" s="38">
        <f t="shared" si="17"/>
        <v>0</v>
      </c>
      <c r="AA104" s="38">
        <f t="shared" si="18"/>
        <v>0</v>
      </c>
      <c r="BT104" s="161"/>
      <c r="BU104" s="161"/>
      <c r="BV104" s="161"/>
      <c r="BW104" s="161"/>
    </row>
    <row r="105" spans="1:79" ht="10.5">
      <c r="A105" s="351" t="s">
        <v>880</v>
      </c>
      <c r="B105" s="182"/>
      <c r="C105" s="1" t="s">
        <v>609</v>
      </c>
      <c r="D105" s="27" t="s">
        <v>992</v>
      </c>
      <c r="E105" s="52" t="s">
        <v>993</v>
      </c>
      <c r="F105" s="215">
        <v>3</v>
      </c>
      <c r="G105" s="27"/>
      <c r="H105" s="55">
        <v>5</v>
      </c>
      <c r="I105" s="27"/>
      <c r="J105" s="27"/>
      <c r="K105" s="27"/>
      <c r="L105" s="27"/>
      <c r="M105" s="159"/>
      <c r="N105" s="52" t="s">
        <v>968</v>
      </c>
      <c r="O105" s="27"/>
      <c r="P105" s="27">
        <v>8</v>
      </c>
      <c r="Q105" s="27">
        <v>80</v>
      </c>
      <c r="R105" s="27">
        <v>8</v>
      </c>
      <c r="S105" s="27">
        <v>72</v>
      </c>
      <c r="T105" s="27">
        <v>7</v>
      </c>
      <c r="U105" s="27">
        <v>28</v>
      </c>
      <c r="V105" s="27">
        <v>8</v>
      </c>
      <c r="W105" s="27">
        <v>15</v>
      </c>
      <c r="X105" s="27"/>
      <c r="Z105" s="56">
        <v>188</v>
      </c>
      <c r="AA105" s="56">
        <v>9.956</v>
      </c>
      <c r="AC105" s="1">
        <v>18</v>
      </c>
      <c r="AD105" s="1">
        <v>36</v>
      </c>
      <c r="AE105" s="1">
        <v>8</v>
      </c>
      <c r="AF105" s="1">
        <v>48</v>
      </c>
      <c r="AH105" s="3">
        <v>80</v>
      </c>
      <c r="AI105" s="1">
        <v>48</v>
      </c>
      <c r="AJ105" s="1">
        <v>8</v>
      </c>
      <c r="AK105" s="1">
        <v>56</v>
      </c>
      <c r="AL105" s="1">
        <v>7</v>
      </c>
      <c r="AM105" s="1">
        <v>48</v>
      </c>
      <c r="AN105" s="1">
        <v>6</v>
      </c>
      <c r="AO105" s="1">
        <v>42</v>
      </c>
      <c r="AP105" s="1">
        <v>6</v>
      </c>
      <c r="AW105" s="1" t="s">
        <v>971</v>
      </c>
      <c r="BG105" s="1">
        <v>285</v>
      </c>
      <c r="BH105" s="1">
        <v>245</v>
      </c>
      <c r="BI105" s="1">
        <v>3</v>
      </c>
      <c r="BJ105" s="1">
        <v>68</v>
      </c>
      <c r="BK105" s="1" t="s">
        <v>972</v>
      </c>
      <c r="BL105" s="1" t="s">
        <v>973</v>
      </c>
      <c r="BN105" s="1">
        <v>47.5</v>
      </c>
      <c r="BO105" s="1">
        <v>34</v>
      </c>
      <c r="BR105" s="1">
        <v>23</v>
      </c>
      <c r="BT105" s="216"/>
      <c r="BU105" s="216"/>
      <c r="BV105" s="216"/>
      <c r="BW105" s="216"/>
      <c r="BY105" s="41" t="s">
        <v>882</v>
      </c>
      <c r="BZ105" s="41" t="s">
        <v>990</v>
      </c>
      <c r="CA105" s="1" t="s">
        <v>964</v>
      </c>
    </row>
    <row r="106" spans="1:79" ht="10.5">
      <c r="A106" s="351" t="s">
        <v>881</v>
      </c>
      <c r="B106" s="182"/>
      <c r="C106" s="1" t="s">
        <v>413</v>
      </c>
      <c r="D106" s="27" t="s">
        <v>872</v>
      </c>
      <c r="E106" s="3" t="s">
        <v>873</v>
      </c>
      <c r="F106" s="115">
        <v>7</v>
      </c>
      <c r="H106" s="41">
        <v>2</v>
      </c>
      <c r="I106" s="1">
        <v>75</v>
      </c>
      <c r="J106" s="1">
        <v>66</v>
      </c>
      <c r="K106" s="1" t="s">
        <v>867</v>
      </c>
      <c r="L106" s="1" t="s">
        <v>868</v>
      </c>
      <c r="N106" s="134">
        <v>110</v>
      </c>
      <c r="O106" s="1">
        <v>48</v>
      </c>
      <c r="P106" s="1">
        <v>8</v>
      </c>
      <c r="Q106" s="1">
        <v>80</v>
      </c>
      <c r="R106" s="1">
        <v>8</v>
      </c>
      <c r="S106" s="1">
        <v>72</v>
      </c>
      <c r="T106" s="1">
        <v>7</v>
      </c>
      <c r="U106" s="1">
        <v>28</v>
      </c>
      <c r="V106" s="1">
        <v>8</v>
      </c>
      <c r="W106" s="1">
        <v>11</v>
      </c>
      <c r="Z106" s="38">
        <f>Q106/R106*S106/T106*U106/V106*22/60</f>
        <v>132</v>
      </c>
      <c r="AA106" s="38">
        <f>IF(Z106&gt;0,(375.4/Z106)*(375.4/Z106)*2.54,)</f>
        <v>20.54349784205693</v>
      </c>
      <c r="AC106" s="1">
        <v>18</v>
      </c>
      <c r="AD106" s="1">
        <v>36</v>
      </c>
      <c r="AE106" s="1">
        <v>8</v>
      </c>
      <c r="AF106" s="1">
        <v>48</v>
      </c>
      <c r="AH106" s="3">
        <v>80</v>
      </c>
      <c r="AI106" s="1">
        <v>48</v>
      </c>
      <c r="AJ106" s="1">
        <v>8</v>
      </c>
      <c r="AK106" s="1">
        <v>56</v>
      </c>
      <c r="AL106" s="1">
        <v>7</v>
      </c>
      <c r="AM106" s="1">
        <v>48</v>
      </c>
      <c r="AN106" s="1">
        <v>6</v>
      </c>
      <c r="AO106" s="1">
        <v>42</v>
      </c>
      <c r="AP106" s="1">
        <v>6</v>
      </c>
      <c r="AW106" s="1" t="s">
        <v>971</v>
      </c>
      <c r="BG106" s="1">
        <v>285</v>
      </c>
      <c r="BH106" s="1">
        <v>245</v>
      </c>
      <c r="BI106" s="1">
        <v>3</v>
      </c>
      <c r="BJ106" s="1">
        <v>68</v>
      </c>
      <c r="BK106" s="1" t="s">
        <v>972</v>
      </c>
      <c r="BL106" s="1" t="s">
        <v>973</v>
      </c>
      <c r="BN106" s="1">
        <v>47.5</v>
      </c>
      <c r="BO106" s="1">
        <v>34</v>
      </c>
      <c r="BR106" s="1">
        <v>23</v>
      </c>
      <c r="BT106" s="216"/>
      <c r="BU106" s="216"/>
      <c r="BV106" s="216"/>
      <c r="BW106" s="216"/>
      <c r="BY106" s="41" t="s">
        <v>882</v>
      </c>
      <c r="BZ106" s="41" t="s">
        <v>864</v>
      </c>
      <c r="CA106" s="1" t="s">
        <v>964</v>
      </c>
    </row>
    <row r="107" spans="2:75" ht="10.5">
      <c r="B107" s="182"/>
      <c r="F107" s="115"/>
      <c r="P107" s="1" t="s">
        <v>874</v>
      </c>
      <c r="R107" s="1" t="s">
        <v>330</v>
      </c>
      <c r="Z107" s="38"/>
      <c r="AA107" s="38"/>
      <c r="BT107" s="216"/>
      <c r="BU107" s="216"/>
      <c r="BV107" s="216"/>
      <c r="BW107" s="216"/>
    </row>
    <row r="108" spans="2:75" ht="10.5">
      <c r="B108" s="182"/>
      <c r="F108" s="115"/>
      <c r="Z108" s="38"/>
      <c r="AA108" s="38"/>
      <c r="BT108" s="216"/>
      <c r="BU108" s="216"/>
      <c r="BV108" s="216"/>
      <c r="BW108" s="216"/>
    </row>
    <row r="109" spans="2:75" ht="10.5">
      <c r="B109" s="182"/>
      <c r="F109" s="115"/>
      <c r="Z109" s="38"/>
      <c r="AA109" s="38"/>
      <c r="BT109" s="216"/>
      <c r="BU109" s="216"/>
      <c r="BV109" s="216"/>
      <c r="BW109" s="216"/>
    </row>
    <row r="110" spans="1:79" ht="10.5">
      <c r="A110" s="1" t="s">
        <v>688</v>
      </c>
      <c r="B110" s="182" t="s">
        <v>256</v>
      </c>
      <c r="C110" s="1" t="s">
        <v>624</v>
      </c>
      <c r="D110" s="1">
        <v>1670</v>
      </c>
      <c r="F110" s="115"/>
      <c r="O110" s="1">
        <v>84</v>
      </c>
      <c r="R110" s="1">
        <v>7</v>
      </c>
      <c r="S110" s="1">
        <v>84</v>
      </c>
      <c r="T110" s="1">
        <v>6</v>
      </c>
      <c r="U110" s="1">
        <v>72</v>
      </c>
      <c r="V110" s="1">
        <v>6</v>
      </c>
      <c r="W110" s="1">
        <v>27</v>
      </c>
      <c r="Z110" s="38">
        <f>IF(W110&gt;0,S110/T110*U110/V110*(W110*2)/60,)</f>
        <v>151.2</v>
      </c>
      <c r="AA110" s="38">
        <f>IF(Z110&gt;0,(375.4/Z110)*(375.4/Z110)*2.54,)</f>
        <v>15.657364820413765</v>
      </c>
      <c r="AC110" s="1">
        <v>40</v>
      </c>
      <c r="AD110" s="1">
        <v>40</v>
      </c>
      <c r="AE110" s="1">
        <v>6</v>
      </c>
      <c r="AF110" s="1">
        <v>72</v>
      </c>
      <c r="AI110" s="1">
        <v>84</v>
      </c>
      <c r="AJ110" s="1">
        <v>12</v>
      </c>
      <c r="AK110" s="1">
        <v>54</v>
      </c>
      <c r="AL110" s="1">
        <v>6</v>
      </c>
      <c r="AM110" s="1">
        <v>54</v>
      </c>
      <c r="AN110" s="1">
        <v>6</v>
      </c>
      <c r="AO110" s="1">
        <v>54</v>
      </c>
      <c r="AP110" s="1">
        <v>6</v>
      </c>
      <c r="BT110" s="48"/>
      <c r="BU110" s="48"/>
      <c r="BV110" s="48"/>
      <c r="BW110" s="48"/>
      <c r="BY110" s="41" t="s">
        <v>705</v>
      </c>
      <c r="BZ110" s="41" t="s">
        <v>622</v>
      </c>
      <c r="CA110" s="1" t="s">
        <v>724</v>
      </c>
    </row>
    <row r="111" spans="2:75" ht="10.5">
      <c r="B111" s="182"/>
      <c r="F111" s="115"/>
      <c r="Z111" s="41"/>
      <c r="AA111" s="45"/>
      <c r="BT111" s="48"/>
      <c r="BU111" s="48"/>
      <c r="BV111" s="48"/>
      <c r="BW111" s="48"/>
    </row>
    <row r="112" spans="1:78" s="61" customFormat="1" ht="10.5">
      <c r="A112" s="100" t="s">
        <v>626</v>
      </c>
      <c r="B112" s="183"/>
      <c r="E112" s="74"/>
      <c r="F112" s="121"/>
      <c r="H112" s="91"/>
      <c r="N112" s="104"/>
      <c r="Z112" s="91"/>
      <c r="AA112" s="92"/>
      <c r="AH112" s="74"/>
      <c r="BT112" s="93"/>
      <c r="BU112" s="93"/>
      <c r="BV112" s="93"/>
      <c r="BW112" s="93"/>
      <c r="BY112" s="91"/>
      <c r="BZ112" s="91"/>
    </row>
    <row r="113" spans="1:75" ht="10.5">
      <c r="A113" s="22" t="s">
        <v>292</v>
      </c>
      <c r="B113" s="183" t="s">
        <v>421</v>
      </c>
      <c r="D113" s="22">
        <v>1635</v>
      </c>
      <c r="E113" s="14" t="s">
        <v>613</v>
      </c>
      <c r="F113" s="115">
        <v>0</v>
      </c>
      <c r="H113" s="41" t="s">
        <v>683</v>
      </c>
      <c r="Z113" s="41"/>
      <c r="AA113" s="45"/>
      <c r="AH113" s="203" t="s">
        <v>961</v>
      </c>
      <c r="BT113" s="165"/>
      <c r="BU113" s="165"/>
      <c r="BV113" s="165"/>
      <c r="BW113" s="165"/>
    </row>
    <row r="114" spans="1:75" ht="10.5">
      <c r="A114" s="208" t="s">
        <v>806</v>
      </c>
      <c r="B114" s="183"/>
      <c r="D114" s="22">
        <v>1638</v>
      </c>
      <c r="E114" s="14" t="s">
        <v>586</v>
      </c>
      <c r="F114" s="115">
        <v>0</v>
      </c>
      <c r="H114" s="41" t="s">
        <v>683</v>
      </c>
      <c r="Z114" s="41"/>
      <c r="AA114" s="45"/>
      <c r="BT114" s="165"/>
      <c r="BU114" s="165"/>
      <c r="BV114" s="165"/>
      <c r="BW114" s="165"/>
    </row>
    <row r="115" spans="1:80" ht="13.5">
      <c r="A115" s="22" t="s">
        <v>869</v>
      </c>
      <c r="B115" s="183" t="s">
        <v>422</v>
      </c>
      <c r="C115" s="188"/>
      <c r="D115" s="22" t="s">
        <v>995</v>
      </c>
      <c r="E115" s="187" t="s">
        <v>614</v>
      </c>
      <c r="F115" s="115">
        <v>3</v>
      </c>
      <c r="H115" s="41" t="s">
        <v>684</v>
      </c>
      <c r="Z115" s="38">
        <f>IF(W115&gt;0,S115/T115*U115/V115*(W115*2)/60,)</f>
        <v>0</v>
      </c>
      <c r="AA115" s="38">
        <f>IF(Z115&gt;0,(375.4/Z115)*(375.4/Z115)*2.54,)</f>
        <v>0</v>
      </c>
      <c r="BT115" s="165"/>
      <c r="BU115" s="165"/>
      <c r="BV115" s="165"/>
      <c r="BW115" s="165"/>
      <c r="BY115" s="1" t="s">
        <v>926</v>
      </c>
      <c r="BZ115" s="1" t="s">
        <v>344</v>
      </c>
      <c r="CA115" s="1" t="s">
        <v>619</v>
      </c>
      <c r="CB115" s="167" t="s">
        <v>846</v>
      </c>
    </row>
    <row r="116" spans="1:79" ht="10.5">
      <c r="A116" s="22" t="s">
        <v>1036</v>
      </c>
      <c r="B116" s="183" t="s">
        <v>423</v>
      </c>
      <c r="D116" s="1">
        <v>1656</v>
      </c>
      <c r="E116" s="1" t="s">
        <v>790</v>
      </c>
      <c r="F116" s="115">
        <v>3</v>
      </c>
      <c r="G116" s="1">
        <v>56</v>
      </c>
      <c r="H116" s="41" t="s">
        <v>600</v>
      </c>
      <c r="Z116" s="38">
        <f>IF(W116&gt;0,S116/T116*U116/V116*(W116*2)/60,)</f>
        <v>0</v>
      </c>
      <c r="AA116" s="38">
        <f>IF(Z116&gt;0,(375.4/Z116)*(375.4/Z116)*2.54,)</f>
        <v>0</v>
      </c>
      <c r="BT116" s="48"/>
      <c r="BU116" s="48"/>
      <c r="BV116" s="48"/>
      <c r="BW116" s="48"/>
      <c r="BY116" s="41" t="s">
        <v>321</v>
      </c>
      <c r="BZ116" s="41" t="s">
        <v>438</v>
      </c>
      <c r="CA116" s="1" t="s">
        <v>430</v>
      </c>
    </row>
    <row r="117" spans="1:80" ht="12">
      <c r="A117" s="22" t="s">
        <v>760</v>
      </c>
      <c r="B117" s="183" t="s">
        <v>286</v>
      </c>
      <c r="C117" s="163" t="s">
        <v>406</v>
      </c>
      <c r="D117" s="1">
        <v>1658</v>
      </c>
      <c r="E117" s="14" t="s">
        <v>612</v>
      </c>
      <c r="F117" s="115">
        <v>4</v>
      </c>
      <c r="H117" s="41">
        <v>1</v>
      </c>
      <c r="P117" s="11" t="s">
        <v>370</v>
      </c>
      <c r="Q117" s="1">
        <v>96</v>
      </c>
      <c r="R117" s="1">
        <v>12</v>
      </c>
      <c r="S117" s="1">
        <v>90</v>
      </c>
      <c r="T117" s="1">
        <v>6</v>
      </c>
      <c r="U117" s="1">
        <v>80</v>
      </c>
      <c r="V117" s="1">
        <v>7</v>
      </c>
      <c r="W117" s="1">
        <v>21</v>
      </c>
      <c r="Z117" s="38">
        <f>IF(W117&gt;0,S117/T117*U117/V117*(W117*2)/60,)</f>
        <v>119.99999999999999</v>
      </c>
      <c r="AA117" s="38">
        <f>IF(Z117&gt;0,(375.4/Z117)*(375.4/Z117)*2.54,)</f>
        <v>24.857632388888888</v>
      </c>
      <c r="AH117" s="203" t="s">
        <v>961</v>
      </c>
      <c r="AW117" s="1">
        <v>304</v>
      </c>
      <c r="AX117" s="1">
        <v>258</v>
      </c>
      <c r="BG117" s="27">
        <v>190</v>
      </c>
      <c r="BH117" s="27">
        <v>60</v>
      </c>
      <c r="BJ117" s="1">
        <v>36</v>
      </c>
      <c r="BK117" s="1">
        <v>6</v>
      </c>
      <c r="BL117" s="1" t="s">
        <v>641</v>
      </c>
      <c r="BM117" s="147" t="s">
        <v>704</v>
      </c>
      <c r="BN117" s="1" t="s">
        <v>731</v>
      </c>
      <c r="BT117" s="165"/>
      <c r="BU117" s="165"/>
      <c r="BV117" s="165"/>
      <c r="BW117" s="165"/>
      <c r="BY117" s="47" t="s">
        <v>360</v>
      </c>
      <c r="BZ117" s="41" t="s">
        <v>245</v>
      </c>
      <c r="CA117" s="1" t="s">
        <v>655</v>
      </c>
      <c r="CB117" s="163" t="s">
        <v>557</v>
      </c>
    </row>
    <row r="118" spans="1:80" ht="12">
      <c r="A118" s="22" t="s">
        <v>1037</v>
      </c>
      <c r="B118" s="184">
        <v>14</v>
      </c>
      <c r="C118" s="168" t="s">
        <v>785</v>
      </c>
      <c r="D118" s="22">
        <v>1658</v>
      </c>
      <c r="E118" s="14" t="s">
        <v>764</v>
      </c>
      <c r="F118" s="115">
        <v>3</v>
      </c>
      <c r="H118" s="41" t="s">
        <v>684</v>
      </c>
      <c r="Z118" s="38">
        <f aca="true" t="shared" si="19" ref="Z118:Z125">IF(W118&gt;0,S118/T118*U118/V118*(W118*2)/60,)</f>
        <v>0</v>
      </c>
      <c r="AA118" s="38">
        <f aca="true" t="shared" si="20" ref="AA118:AA125">IF(Z118&gt;0,(375.4/Z118)*(375.4/Z118)*2.54,)</f>
        <v>0</v>
      </c>
      <c r="BT118" s="48"/>
      <c r="BU118" s="48"/>
      <c r="BV118" s="48"/>
      <c r="BW118" s="48"/>
      <c r="BY118" s="11" t="s">
        <v>858</v>
      </c>
      <c r="BZ118" s="1" t="s">
        <v>603</v>
      </c>
      <c r="CA118" s="1" t="s">
        <v>619</v>
      </c>
      <c r="CB118" s="169" t="s">
        <v>859</v>
      </c>
    </row>
    <row r="119" spans="2:75" ht="10.5">
      <c r="B119" s="183"/>
      <c r="F119" s="115"/>
      <c r="Z119" s="38">
        <f t="shared" si="19"/>
        <v>0</v>
      </c>
      <c r="AA119" s="38">
        <f t="shared" si="20"/>
        <v>0</v>
      </c>
      <c r="BT119" s="48"/>
      <c r="BU119" s="48"/>
      <c r="BV119" s="48"/>
      <c r="BW119" s="48"/>
    </row>
    <row r="120" spans="1:79" ht="10.5">
      <c r="A120" s="22" t="s">
        <v>473</v>
      </c>
      <c r="B120" s="211"/>
      <c r="C120" s="22"/>
      <c r="D120" s="22">
        <v>1658</v>
      </c>
      <c r="E120" s="212" t="s">
        <v>474</v>
      </c>
      <c r="F120" s="213"/>
      <c r="Z120" s="38">
        <f t="shared" si="19"/>
        <v>0</v>
      </c>
      <c r="AA120" s="38">
        <f t="shared" si="20"/>
        <v>0</v>
      </c>
      <c r="AH120" s="203" t="s">
        <v>961</v>
      </c>
      <c r="BT120" s="48"/>
      <c r="BU120" s="48"/>
      <c r="BV120" s="48"/>
      <c r="BW120" s="48"/>
      <c r="BY120" s="47" t="s">
        <v>372</v>
      </c>
      <c r="BZ120" s="214" t="s">
        <v>607</v>
      </c>
      <c r="CA120" s="1" t="s">
        <v>475</v>
      </c>
    </row>
    <row r="121" spans="2:75" ht="10.5">
      <c r="B121" s="183"/>
      <c r="F121" s="115"/>
      <c r="Z121" s="38">
        <f t="shared" si="19"/>
        <v>0</v>
      </c>
      <c r="AA121" s="38">
        <f t="shared" si="20"/>
        <v>0</v>
      </c>
      <c r="BT121" s="48"/>
      <c r="BU121" s="48"/>
      <c r="BV121" s="48"/>
      <c r="BW121" s="48"/>
    </row>
    <row r="122" spans="2:75" ht="10.5">
      <c r="B122" s="183"/>
      <c r="F122" s="115"/>
      <c r="Z122" s="38">
        <f t="shared" si="19"/>
        <v>0</v>
      </c>
      <c r="AA122" s="38">
        <f t="shared" si="20"/>
        <v>0</v>
      </c>
      <c r="BT122" s="48"/>
      <c r="BU122" s="48"/>
      <c r="BV122" s="48"/>
      <c r="BW122" s="48"/>
    </row>
    <row r="123" spans="2:75" ht="10.5">
      <c r="B123" s="183"/>
      <c r="F123" s="115"/>
      <c r="Z123" s="38">
        <f t="shared" si="19"/>
        <v>0</v>
      </c>
      <c r="AA123" s="38">
        <f t="shared" si="20"/>
        <v>0</v>
      </c>
      <c r="BT123" s="48"/>
      <c r="BU123" s="48"/>
      <c r="BV123" s="48"/>
      <c r="BW123" s="48"/>
    </row>
    <row r="124" spans="2:75" ht="10.5">
      <c r="B124" s="183"/>
      <c r="F124" s="115"/>
      <c r="Z124" s="38">
        <f t="shared" si="19"/>
        <v>0</v>
      </c>
      <c r="AA124" s="38">
        <f t="shared" si="20"/>
        <v>0</v>
      </c>
      <c r="BT124" s="48"/>
      <c r="BU124" s="48"/>
      <c r="BV124" s="48"/>
      <c r="BW124" s="48"/>
    </row>
    <row r="125" spans="2:75" ht="10.5">
      <c r="B125" s="183"/>
      <c r="F125" s="115"/>
      <c r="Z125" s="38">
        <f t="shared" si="19"/>
        <v>0</v>
      </c>
      <c r="AA125" s="38">
        <f t="shared" si="20"/>
        <v>0</v>
      </c>
      <c r="BT125" s="48"/>
      <c r="BU125" s="48"/>
      <c r="BV125" s="48"/>
      <c r="BW125" s="48"/>
    </row>
    <row r="126" spans="1:86" s="77" customFormat="1" ht="10.5">
      <c r="A126" s="62" t="s">
        <v>1061</v>
      </c>
      <c r="B126" s="185"/>
      <c r="C126" s="75"/>
      <c r="D126" s="75"/>
      <c r="E126" s="76"/>
      <c r="F126" s="122"/>
      <c r="G126" s="75"/>
      <c r="H126" s="94"/>
      <c r="I126" s="75"/>
      <c r="J126" s="75"/>
      <c r="K126" s="75"/>
      <c r="L126" s="75"/>
      <c r="M126" s="75"/>
      <c r="N126" s="150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94"/>
      <c r="AA126" s="95"/>
      <c r="AB126" s="75"/>
      <c r="AC126" s="75"/>
      <c r="AD126" s="75"/>
      <c r="AE126" s="75"/>
      <c r="AF126" s="75"/>
      <c r="AG126" s="75"/>
      <c r="AH126" s="76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96"/>
      <c r="BU126" s="96"/>
      <c r="BV126" s="96"/>
      <c r="BW126" s="96"/>
      <c r="BX126" s="75"/>
      <c r="BY126" s="94"/>
      <c r="BZ126" s="94"/>
      <c r="CA126" s="75"/>
      <c r="CB126" s="75"/>
      <c r="CC126" s="75"/>
      <c r="CD126" s="75"/>
      <c r="CE126" s="75"/>
      <c r="CF126" s="75"/>
      <c r="CG126" s="75"/>
      <c r="CH126" s="75"/>
    </row>
    <row r="127" spans="1:80" ht="12">
      <c r="A127" s="1" t="s">
        <v>760</v>
      </c>
      <c r="B127" s="185" t="s">
        <v>286</v>
      </c>
      <c r="C127" s="57" t="s">
        <v>406</v>
      </c>
      <c r="D127" s="1">
        <v>1658</v>
      </c>
      <c r="E127" s="3" t="s">
        <v>612</v>
      </c>
      <c r="F127" s="115">
        <v>4</v>
      </c>
      <c r="G127" s="1">
        <v>56</v>
      </c>
      <c r="H127" s="41">
        <v>1</v>
      </c>
      <c r="P127" s="11" t="s">
        <v>647</v>
      </c>
      <c r="Q127" s="1">
        <v>96</v>
      </c>
      <c r="R127" s="1">
        <v>12</v>
      </c>
      <c r="S127" s="1">
        <v>90</v>
      </c>
      <c r="T127" s="1">
        <v>6</v>
      </c>
      <c r="U127" s="1">
        <v>80</v>
      </c>
      <c r="V127" s="1">
        <v>7</v>
      </c>
      <c r="W127" s="1">
        <v>21</v>
      </c>
      <c r="Z127" s="38">
        <f>IF(W127&gt;0,S127/T127*U127/V127*(W127*2)/60,)</f>
        <v>119.99999999999999</v>
      </c>
      <c r="AA127" s="38">
        <f>IF(Z127&gt;0,(375.4/Z127)*(375.4/Z127)*2.54,)</f>
        <v>24.857632388888888</v>
      </c>
      <c r="AH127" s="3" t="s">
        <v>427</v>
      </c>
      <c r="AW127" s="1">
        <v>304</v>
      </c>
      <c r="AX127" s="1">
        <v>258</v>
      </c>
      <c r="BG127" s="27">
        <v>190</v>
      </c>
      <c r="BH127" s="27">
        <v>60</v>
      </c>
      <c r="BJ127" s="1">
        <v>36</v>
      </c>
      <c r="BK127" s="1">
        <v>6</v>
      </c>
      <c r="BL127" s="1" t="s">
        <v>517</v>
      </c>
      <c r="BM127" s="147" t="s">
        <v>782</v>
      </c>
      <c r="BN127" s="1" t="s">
        <v>731</v>
      </c>
      <c r="BT127" s="48"/>
      <c r="BU127" s="48"/>
      <c r="BV127" s="48"/>
      <c r="BW127" s="48"/>
      <c r="BY127" s="47" t="s">
        <v>360</v>
      </c>
      <c r="BZ127" s="41" t="s">
        <v>245</v>
      </c>
      <c r="CA127" s="1" t="s">
        <v>558</v>
      </c>
      <c r="CB127" s="57" t="s">
        <v>557</v>
      </c>
    </row>
    <row r="128" spans="1:79" ht="10.5">
      <c r="A128" s="22" t="s">
        <v>468</v>
      </c>
      <c r="B128" s="185"/>
      <c r="D128" s="22">
        <v>1659</v>
      </c>
      <c r="E128" s="212" t="s">
        <v>612</v>
      </c>
      <c r="F128" s="115"/>
      <c r="Z128" s="38">
        <f aca="true" t="shared" si="21" ref="Z128:Z171">IF(W128&gt;0,S128/T128*U128/V128*(W128*2)/60,)</f>
        <v>0</v>
      </c>
      <c r="AA128" s="38">
        <f aca="true" t="shared" si="22" ref="AA128:AA171">IF(Z128&gt;0,(375.4/Z128)*(375.4/Z128)*2.54,)</f>
        <v>0</v>
      </c>
      <c r="BT128" s="48"/>
      <c r="BU128" s="48"/>
      <c r="BV128" s="48"/>
      <c r="BW128" s="48"/>
      <c r="BY128" s="47" t="s">
        <v>994</v>
      </c>
      <c r="BZ128" s="214" t="s">
        <v>367</v>
      </c>
      <c r="CA128" s="1" t="s">
        <v>475</v>
      </c>
    </row>
    <row r="129" spans="2:75" ht="10.5">
      <c r="B129" s="185"/>
      <c r="F129" s="115"/>
      <c r="Z129" s="38">
        <f t="shared" si="21"/>
        <v>0</v>
      </c>
      <c r="AA129" s="38">
        <f t="shared" si="22"/>
        <v>0</v>
      </c>
      <c r="BT129" s="48"/>
      <c r="BU129" s="48"/>
      <c r="BV129" s="48"/>
      <c r="BW129" s="48"/>
    </row>
    <row r="130" spans="2:75" ht="10.5">
      <c r="B130" s="185"/>
      <c r="F130" s="115"/>
      <c r="Z130" s="38">
        <f t="shared" si="21"/>
        <v>0</v>
      </c>
      <c r="AA130" s="38">
        <f t="shared" si="22"/>
        <v>0</v>
      </c>
      <c r="BT130" s="48"/>
      <c r="BU130" s="48"/>
      <c r="BV130" s="48"/>
      <c r="BW130" s="48"/>
    </row>
    <row r="131" spans="2:75" ht="10.5">
      <c r="B131" s="185"/>
      <c r="F131" s="115"/>
      <c r="Z131" s="38">
        <f t="shared" si="21"/>
        <v>0</v>
      </c>
      <c r="AA131" s="38">
        <f t="shared" si="22"/>
        <v>0</v>
      </c>
      <c r="BT131" s="48"/>
      <c r="BU131" s="48"/>
      <c r="BV131" s="48"/>
      <c r="BW131" s="48"/>
    </row>
    <row r="132" spans="1:80" ht="10.5">
      <c r="A132" s="1" t="s">
        <v>213</v>
      </c>
      <c r="B132" s="185" t="s">
        <v>257</v>
      </c>
      <c r="C132" s="1" t="s">
        <v>259</v>
      </c>
      <c r="D132" s="27">
        <v>1670</v>
      </c>
      <c r="E132" s="3" t="s">
        <v>324</v>
      </c>
      <c r="F132" s="115">
        <v>4</v>
      </c>
      <c r="P132" s="16" t="s">
        <v>647</v>
      </c>
      <c r="R132" s="11" t="s">
        <v>469</v>
      </c>
      <c r="Z132" s="38">
        <f t="shared" si="21"/>
        <v>0</v>
      </c>
      <c r="AA132" s="38">
        <f t="shared" si="22"/>
        <v>0</v>
      </c>
      <c r="BT132" s="48"/>
      <c r="BU132" s="48"/>
      <c r="BV132" s="48"/>
      <c r="BW132" s="48"/>
      <c r="CA132" s="1" t="s">
        <v>707</v>
      </c>
      <c r="CB132" s="1" t="s">
        <v>722</v>
      </c>
    </row>
    <row r="133" spans="2:75" ht="10.5">
      <c r="B133" s="185"/>
      <c r="F133" s="115"/>
      <c r="Z133" s="38">
        <f t="shared" si="21"/>
        <v>0</v>
      </c>
      <c r="AA133" s="38">
        <f t="shared" si="22"/>
        <v>0</v>
      </c>
      <c r="BT133" s="48"/>
      <c r="BU133" s="48"/>
      <c r="BV133" s="48"/>
      <c r="BW133" s="48"/>
    </row>
    <row r="134" spans="2:75" ht="10.5">
      <c r="B134" s="185"/>
      <c r="F134" s="115"/>
      <c r="Z134" s="38">
        <f t="shared" si="21"/>
        <v>0</v>
      </c>
      <c r="AA134" s="38">
        <f t="shared" si="22"/>
        <v>0</v>
      </c>
      <c r="BT134" s="48"/>
      <c r="BU134" s="48"/>
      <c r="BV134" s="48"/>
      <c r="BW134" s="48"/>
    </row>
    <row r="135" spans="2:75" ht="10.5">
      <c r="B135" s="185"/>
      <c r="F135" s="115"/>
      <c r="Z135" s="38">
        <f t="shared" si="21"/>
        <v>0</v>
      </c>
      <c r="AA135" s="38">
        <f t="shared" si="22"/>
        <v>0</v>
      </c>
      <c r="BT135" s="48"/>
      <c r="BU135" s="48"/>
      <c r="BV135" s="48"/>
      <c r="BW135" s="48"/>
    </row>
    <row r="136" spans="2:75" ht="10.5">
      <c r="B136" s="185"/>
      <c r="F136" s="115"/>
      <c r="Z136" s="38">
        <f t="shared" si="21"/>
        <v>0</v>
      </c>
      <c r="AA136" s="38">
        <f t="shared" si="22"/>
        <v>0</v>
      </c>
      <c r="BT136" s="48"/>
      <c r="BU136" s="48"/>
      <c r="BV136" s="48"/>
      <c r="BW136" s="48"/>
    </row>
    <row r="137" spans="2:75" ht="10.5">
      <c r="B137" s="185"/>
      <c r="F137" s="115"/>
      <c r="Z137" s="38">
        <f t="shared" si="21"/>
        <v>0</v>
      </c>
      <c r="AA137" s="38">
        <f t="shared" si="22"/>
        <v>0</v>
      </c>
      <c r="BT137" s="48"/>
      <c r="BU137" s="48"/>
      <c r="BV137" s="48"/>
      <c r="BW137" s="48"/>
    </row>
    <row r="138" spans="1:80" ht="10.5">
      <c r="A138" s="1" t="s">
        <v>258</v>
      </c>
      <c r="B138" s="185" t="s">
        <v>257</v>
      </c>
      <c r="C138" s="1" t="s">
        <v>260</v>
      </c>
      <c r="D138" s="27">
        <v>1680</v>
      </c>
      <c r="E138" s="3" t="s">
        <v>325</v>
      </c>
      <c r="F138" s="115">
        <v>4</v>
      </c>
      <c r="P138" s="108" t="s">
        <v>326</v>
      </c>
      <c r="R138" s="11" t="s">
        <v>469</v>
      </c>
      <c r="Z138" s="38">
        <f t="shared" si="21"/>
        <v>0</v>
      </c>
      <c r="AA138" s="38">
        <f t="shared" si="22"/>
        <v>0</v>
      </c>
      <c r="BT138" s="48"/>
      <c r="BU138" s="48"/>
      <c r="BV138" s="48"/>
      <c r="BW138" s="48"/>
      <c r="CA138" s="1" t="s">
        <v>685</v>
      </c>
      <c r="CB138" s="11" t="s">
        <v>723</v>
      </c>
    </row>
    <row r="139" spans="2:75" ht="10.5">
      <c r="B139" s="185"/>
      <c r="F139" s="115"/>
      <c r="Z139" s="38">
        <f t="shared" si="21"/>
        <v>0</v>
      </c>
      <c r="AA139" s="38">
        <f t="shared" si="22"/>
        <v>0</v>
      </c>
      <c r="BT139" s="48"/>
      <c r="BU139" s="48"/>
      <c r="BV139" s="48"/>
      <c r="BW139" s="48"/>
    </row>
    <row r="140" spans="2:75" ht="10.5">
      <c r="B140" s="185"/>
      <c r="F140" s="115"/>
      <c r="Z140" s="38">
        <f t="shared" si="21"/>
        <v>0</v>
      </c>
      <c r="AA140" s="38">
        <f t="shared" si="22"/>
        <v>0</v>
      </c>
      <c r="BT140" s="48"/>
      <c r="BU140" s="48"/>
      <c r="BV140" s="48"/>
      <c r="BW140" s="48"/>
    </row>
    <row r="141" spans="2:75" ht="10.5">
      <c r="B141" s="185"/>
      <c r="F141" s="115"/>
      <c r="Z141" s="38">
        <f t="shared" si="21"/>
        <v>0</v>
      </c>
      <c r="AA141" s="38">
        <f t="shared" si="22"/>
        <v>0</v>
      </c>
      <c r="BT141" s="48"/>
      <c r="BU141" s="48"/>
      <c r="BV141" s="48"/>
      <c r="BW141" s="48"/>
    </row>
    <row r="142" spans="2:75" ht="10.5">
      <c r="B142" s="185"/>
      <c r="F142" s="115"/>
      <c r="Z142" s="38">
        <f t="shared" si="21"/>
        <v>0</v>
      </c>
      <c r="AA142" s="38">
        <f t="shared" si="22"/>
        <v>0</v>
      </c>
      <c r="BT142" s="48"/>
      <c r="BU142" s="48"/>
      <c r="BV142" s="48"/>
      <c r="BW142" s="48"/>
    </row>
    <row r="143" spans="2:75" ht="10.5">
      <c r="B143" s="185"/>
      <c r="F143" s="115"/>
      <c r="Z143" s="38">
        <f t="shared" si="21"/>
        <v>0</v>
      </c>
      <c r="AA143" s="38">
        <f t="shared" si="22"/>
        <v>0</v>
      </c>
      <c r="BT143" s="48"/>
      <c r="BU143" s="48"/>
      <c r="BV143" s="48"/>
      <c r="BW143" s="48"/>
    </row>
    <row r="144" spans="2:75" ht="10.5">
      <c r="B144" s="185"/>
      <c r="F144" s="115"/>
      <c r="Z144" s="38">
        <f t="shared" si="21"/>
        <v>0</v>
      </c>
      <c r="AA144" s="38">
        <f t="shared" si="22"/>
        <v>0</v>
      </c>
      <c r="BT144" s="48"/>
      <c r="BU144" s="48"/>
      <c r="BV144" s="48"/>
      <c r="BW144" s="48"/>
    </row>
    <row r="145" spans="2:75" ht="10.5">
      <c r="B145" s="185"/>
      <c r="F145" s="115"/>
      <c r="Z145" s="38">
        <f t="shared" si="21"/>
        <v>0</v>
      </c>
      <c r="AA145" s="38">
        <f t="shared" si="22"/>
        <v>0</v>
      </c>
      <c r="BT145" s="48"/>
      <c r="BU145" s="48"/>
      <c r="BV145" s="48"/>
      <c r="BW145" s="48"/>
    </row>
    <row r="146" spans="2:75" ht="10.5">
      <c r="B146" s="185"/>
      <c r="F146" s="115"/>
      <c r="Z146" s="38">
        <f t="shared" si="21"/>
        <v>0</v>
      </c>
      <c r="AA146" s="38">
        <f t="shared" si="22"/>
        <v>0</v>
      </c>
      <c r="BT146" s="48"/>
      <c r="BU146" s="48"/>
      <c r="BV146" s="48"/>
      <c r="BW146" s="48"/>
    </row>
    <row r="147" spans="2:75" ht="10.5">
      <c r="B147" s="185"/>
      <c r="F147" s="115"/>
      <c r="Z147" s="38">
        <f t="shared" si="21"/>
        <v>0</v>
      </c>
      <c r="AA147" s="38">
        <f t="shared" si="22"/>
        <v>0</v>
      </c>
      <c r="BT147" s="48"/>
      <c r="BU147" s="48"/>
      <c r="BV147" s="48"/>
      <c r="BW147" s="48"/>
    </row>
    <row r="148" spans="2:75" ht="10.5">
      <c r="B148" s="185"/>
      <c r="F148" s="115"/>
      <c r="Z148" s="38">
        <f t="shared" si="21"/>
        <v>0</v>
      </c>
      <c r="AA148" s="38">
        <f t="shared" si="22"/>
        <v>0</v>
      </c>
      <c r="BT148" s="48"/>
      <c r="BU148" s="48"/>
      <c r="BV148" s="48"/>
      <c r="BW148" s="48"/>
    </row>
    <row r="149" spans="2:75" ht="10.5">
      <c r="B149" s="185"/>
      <c r="F149" s="115"/>
      <c r="Z149" s="38">
        <f t="shared" si="21"/>
        <v>0</v>
      </c>
      <c r="AA149" s="38">
        <f t="shared" si="22"/>
        <v>0</v>
      </c>
      <c r="BT149" s="48"/>
      <c r="BU149" s="48"/>
      <c r="BV149" s="48"/>
      <c r="BW149" s="48"/>
    </row>
    <row r="150" spans="2:75" ht="10.5">
      <c r="B150" s="185"/>
      <c r="F150" s="115"/>
      <c r="Z150" s="38">
        <f t="shared" si="21"/>
        <v>0</v>
      </c>
      <c r="AA150" s="38">
        <f t="shared" si="22"/>
        <v>0</v>
      </c>
      <c r="BT150" s="48"/>
      <c r="BU150" s="48"/>
      <c r="BV150" s="48"/>
      <c r="BW150" s="48"/>
    </row>
    <row r="151" spans="2:75" ht="10.5">
      <c r="B151" s="185"/>
      <c r="F151" s="115"/>
      <c r="Z151" s="38">
        <f t="shared" si="21"/>
        <v>0</v>
      </c>
      <c r="AA151" s="38">
        <f t="shared" si="22"/>
        <v>0</v>
      </c>
      <c r="BT151" s="48"/>
      <c r="BU151" s="48"/>
      <c r="BV151" s="48"/>
      <c r="BW151" s="48"/>
    </row>
    <row r="152" spans="2:75" ht="10.5">
      <c r="B152" s="185"/>
      <c r="F152" s="115"/>
      <c r="Z152" s="38">
        <f t="shared" si="21"/>
        <v>0</v>
      </c>
      <c r="AA152" s="38">
        <f t="shared" si="22"/>
        <v>0</v>
      </c>
      <c r="BT152" s="48"/>
      <c r="BU152" s="48"/>
      <c r="BV152" s="48"/>
      <c r="BW152" s="48"/>
    </row>
    <row r="153" spans="2:75" ht="10.5">
      <c r="B153" s="185"/>
      <c r="F153" s="115"/>
      <c r="Z153" s="38">
        <f t="shared" si="21"/>
        <v>0</v>
      </c>
      <c r="AA153" s="38">
        <f t="shared" si="22"/>
        <v>0</v>
      </c>
      <c r="BT153" s="48"/>
      <c r="BU153" s="48"/>
      <c r="BV153" s="48"/>
      <c r="BW153" s="48"/>
    </row>
    <row r="154" spans="2:75" ht="10.5">
      <c r="B154" s="185"/>
      <c r="F154" s="115"/>
      <c r="Z154" s="38">
        <f t="shared" si="21"/>
        <v>0</v>
      </c>
      <c r="AA154" s="38">
        <f t="shared" si="22"/>
        <v>0</v>
      </c>
      <c r="BT154" s="48"/>
      <c r="BU154" s="48"/>
      <c r="BV154" s="48"/>
      <c r="BW154" s="48"/>
    </row>
    <row r="155" spans="2:75" ht="10.5">
      <c r="B155" s="185"/>
      <c r="F155" s="115"/>
      <c r="Z155" s="38">
        <f t="shared" si="21"/>
        <v>0</v>
      </c>
      <c r="AA155" s="38">
        <f t="shared" si="22"/>
        <v>0</v>
      </c>
      <c r="BT155" s="48"/>
      <c r="BU155" s="48"/>
      <c r="BV155" s="48"/>
      <c r="BW155" s="48"/>
    </row>
    <row r="156" spans="2:75" ht="10.5">
      <c r="B156" s="185"/>
      <c r="F156" s="115"/>
      <c r="Z156" s="38">
        <f t="shared" si="21"/>
        <v>0</v>
      </c>
      <c r="AA156" s="38">
        <f t="shared" si="22"/>
        <v>0</v>
      </c>
      <c r="BT156" s="48"/>
      <c r="BU156" s="48"/>
      <c r="BV156" s="48"/>
      <c r="BW156" s="48"/>
    </row>
    <row r="157" spans="2:75" ht="10.5">
      <c r="B157" s="185"/>
      <c r="F157" s="115"/>
      <c r="Z157" s="38">
        <f t="shared" si="21"/>
        <v>0</v>
      </c>
      <c r="AA157" s="38">
        <f t="shared" si="22"/>
        <v>0</v>
      </c>
      <c r="BT157" s="48"/>
      <c r="BU157" s="48"/>
      <c r="BV157" s="48"/>
      <c r="BW157" s="48"/>
    </row>
    <row r="158" spans="2:75" ht="10.5">
      <c r="B158" s="185"/>
      <c r="F158" s="115"/>
      <c r="Z158" s="38">
        <f t="shared" si="21"/>
        <v>0</v>
      </c>
      <c r="AA158" s="38">
        <f t="shared" si="22"/>
        <v>0</v>
      </c>
      <c r="BT158" s="48"/>
      <c r="BU158" s="48"/>
      <c r="BV158" s="48"/>
      <c r="BW158" s="48"/>
    </row>
    <row r="159" spans="2:75" ht="10.5">
      <c r="B159" s="185"/>
      <c r="F159" s="115"/>
      <c r="Z159" s="38">
        <f t="shared" si="21"/>
        <v>0</v>
      </c>
      <c r="AA159" s="38">
        <f t="shared" si="22"/>
        <v>0</v>
      </c>
      <c r="BT159" s="48"/>
      <c r="BU159" s="48"/>
      <c r="BV159" s="48"/>
      <c r="BW159" s="48"/>
    </row>
    <row r="160" spans="2:75" ht="10.5">
      <c r="B160" s="185"/>
      <c r="F160" s="115"/>
      <c r="Z160" s="38">
        <f t="shared" si="21"/>
        <v>0</v>
      </c>
      <c r="AA160" s="38">
        <f t="shared" si="22"/>
        <v>0</v>
      </c>
      <c r="BT160" s="48"/>
      <c r="BU160" s="48"/>
      <c r="BV160" s="48"/>
      <c r="BW160" s="48"/>
    </row>
    <row r="161" spans="2:75" ht="10.5">
      <c r="B161" s="185"/>
      <c r="F161" s="115"/>
      <c r="Z161" s="38">
        <f t="shared" si="21"/>
        <v>0</v>
      </c>
      <c r="AA161" s="38">
        <f t="shared" si="22"/>
        <v>0</v>
      </c>
      <c r="BT161" s="48"/>
      <c r="BU161" s="48"/>
      <c r="BV161" s="48"/>
      <c r="BW161" s="48"/>
    </row>
    <row r="162" spans="2:75" ht="10.5">
      <c r="B162" s="185"/>
      <c r="F162" s="115"/>
      <c r="Z162" s="38">
        <f t="shared" si="21"/>
        <v>0</v>
      </c>
      <c r="AA162" s="38">
        <f t="shared" si="22"/>
        <v>0</v>
      </c>
      <c r="BT162" s="48"/>
      <c r="BU162" s="48"/>
      <c r="BV162" s="48"/>
      <c r="BW162" s="48"/>
    </row>
    <row r="163" spans="2:75" ht="10.5">
      <c r="B163" s="185"/>
      <c r="F163" s="115"/>
      <c r="Z163" s="38">
        <f t="shared" si="21"/>
        <v>0</v>
      </c>
      <c r="AA163" s="38">
        <f t="shared" si="22"/>
        <v>0</v>
      </c>
      <c r="BT163" s="48"/>
      <c r="BU163" s="48"/>
      <c r="BV163" s="48"/>
      <c r="BW163" s="48"/>
    </row>
    <row r="164" spans="2:75" ht="10.5">
      <c r="B164" s="185"/>
      <c r="F164" s="115"/>
      <c r="Z164" s="38">
        <f t="shared" si="21"/>
        <v>0</v>
      </c>
      <c r="AA164" s="38">
        <f t="shared" si="22"/>
        <v>0</v>
      </c>
      <c r="BT164" s="48"/>
      <c r="BU164" s="48"/>
      <c r="BV164" s="48"/>
      <c r="BW164" s="48"/>
    </row>
    <row r="165" spans="2:75" ht="10.5">
      <c r="B165" s="185"/>
      <c r="F165" s="115"/>
      <c r="Z165" s="38">
        <f t="shared" si="21"/>
        <v>0</v>
      </c>
      <c r="AA165" s="38">
        <f t="shared" si="22"/>
        <v>0</v>
      </c>
      <c r="BT165" s="48"/>
      <c r="BU165" s="48"/>
      <c r="BV165" s="48"/>
      <c r="BW165" s="48"/>
    </row>
    <row r="166" spans="2:75" ht="10.5">
      <c r="B166" s="185"/>
      <c r="F166" s="115"/>
      <c r="Z166" s="38">
        <f t="shared" si="21"/>
        <v>0</v>
      </c>
      <c r="AA166" s="38">
        <f t="shared" si="22"/>
        <v>0</v>
      </c>
      <c r="BT166" s="48"/>
      <c r="BU166" s="48"/>
      <c r="BV166" s="48"/>
      <c r="BW166" s="48"/>
    </row>
    <row r="167" spans="2:75" ht="10.5">
      <c r="B167" s="185"/>
      <c r="F167" s="115"/>
      <c r="Z167" s="38">
        <f t="shared" si="21"/>
        <v>0</v>
      </c>
      <c r="AA167" s="38">
        <f t="shared" si="22"/>
        <v>0</v>
      </c>
      <c r="BT167" s="48"/>
      <c r="BU167" s="48"/>
      <c r="BV167" s="48"/>
      <c r="BW167" s="48"/>
    </row>
    <row r="168" spans="2:27" ht="10.5">
      <c r="B168" s="185"/>
      <c r="F168" s="115"/>
      <c r="Z168" s="38">
        <f t="shared" si="21"/>
        <v>0</v>
      </c>
      <c r="AA168" s="38">
        <f t="shared" si="22"/>
        <v>0</v>
      </c>
    </row>
    <row r="169" spans="2:27" ht="10.5">
      <c r="B169" s="185"/>
      <c r="F169" s="115"/>
      <c r="Z169" s="38">
        <f t="shared" si="21"/>
        <v>0</v>
      </c>
      <c r="AA169" s="38">
        <f t="shared" si="22"/>
        <v>0</v>
      </c>
    </row>
    <row r="170" spans="2:27" ht="10.5">
      <c r="B170" s="185"/>
      <c r="F170" s="115"/>
      <c r="Z170" s="38">
        <f t="shared" si="21"/>
        <v>0</v>
      </c>
      <c r="AA170" s="38">
        <f t="shared" si="22"/>
        <v>0</v>
      </c>
    </row>
    <row r="171" spans="2:27" ht="10.5">
      <c r="B171" s="185"/>
      <c r="F171" s="115"/>
      <c r="Z171" s="38">
        <f t="shared" si="21"/>
        <v>0</v>
      </c>
      <c r="AA171" s="38">
        <f t="shared" si="22"/>
        <v>0</v>
      </c>
    </row>
    <row r="172" ht="10.5">
      <c r="F172" s="115"/>
    </row>
    <row r="173" ht="10.5">
      <c r="F173" s="115"/>
    </row>
    <row r="174" ht="10.5">
      <c r="F174" s="115"/>
    </row>
    <row r="175" ht="10.5">
      <c r="F175" s="115"/>
    </row>
    <row r="176" ht="10.5">
      <c r="F176" s="115"/>
    </row>
    <row r="177" ht="10.5">
      <c r="F177" s="115"/>
    </row>
    <row r="178" ht="10.5">
      <c r="F178" s="115"/>
    </row>
    <row r="179" ht="10.5">
      <c r="F179" s="115"/>
    </row>
    <row r="180" ht="10.5">
      <c r="F180" s="115"/>
    </row>
    <row r="181" ht="10.5">
      <c r="F181" s="115"/>
    </row>
    <row r="182" ht="10.5">
      <c r="F182" s="115"/>
    </row>
    <row r="183" ht="10.5">
      <c r="F183" s="115"/>
    </row>
    <row r="184" ht="10.5">
      <c r="F184" s="115"/>
    </row>
    <row r="185" ht="10.5">
      <c r="F185" s="115"/>
    </row>
    <row r="186" ht="10.5">
      <c r="F186" s="115"/>
    </row>
    <row r="187" ht="10.5">
      <c r="F187" s="115"/>
    </row>
    <row r="188" ht="10.5">
      <c r="F188" s="115"/>
    </row>
    <row r="189" ht="10.5">
      <c r="F189" s="115"/>
    </row>
    <row r="190" ht="10.5">
      <c r="F190" s="115"/>
    </row>
    <row r="191" ht="10.5">
      <c r="F191" s="115"/>
    </row>
    <row r="192" ht="10.5">
      <c r="F192" s="115"/>
    </row>
    <row r="193" ht="10.5">
      <c r="F193" s="115"/>
    </row>
    <row r="194" ht="10.5">
      <c r="F194" s="115"/>
    </row>
    <row r="195" ht="10.5">
      <c r="F195" s="115"/>
    </row>
    <row r="196" ht="10.5">
      <c r="F196" s="115"/>
    </row>
    <row r="197" ht="10.5">
      <c r="F197" s="115"/>
    </row>
    <row r="198" ht="10.5">
      <c r="F198" s="115"/>
    </row>
    <row r="199" ht="10.5">
      <c r="F199" s="115"/>
    </row>
    <row r="200" ht="10.5">
      <c r="F200" s="115"/>
    </row>
    <row r="201" ht="10.5">
      <c r="F201" s="115"/>
    </row>
    <row r="202" ht="10.5">
      <c r="F202" s="115"/>
    </row>
    <row r="203" ht="10.5">
      <c r="F203" s="115"/>
    </row>
    <row r="204" ht="10.5">
      <c r="F204" s="115"/>
    </row>
    <row r="205" ht="10.5">
      <c r="F205" s="115"/>
    </row>
    <row r="206" ht="10.5">
      <c r="F206" s="115"/>
    </row>
    <row r="207" ht="10.5">
      <c r="F207" s="115"/>
    </row>
    <row r="208" ht="10.5">
      <c r="F208" s="115"/>
    </row>
    <row r="209" ht="10.5">
      <c r="F209" s="115"/>
    </row>
    <row r="210" ht="10.5">
      <c r="F210" s="115"/>
    </row>
    <row r="211" ht="10.5">
      <c r="F211" s="115"/>
    </row>
    <row r="212" ht="10.5">
      <c r="F212" s="115"/>
    </row>
    <row r="213" ht="10.5">
      <c r="F213" s="115"/>
    </row>
    <row r="214" ht="10.5">
      <c r="F214" s="115"/>
    </row>
    <row r="215" ht="10.5">
      <c r="F215" s="115"/>
    </row>
    <row r="216" ht="10.5">
      <c r="F216" s="115"/>
    </row>
    <row r="217" ht="10.5">
      <c r="F217" s="115"/>
    </row>
    <row r="218" ht="10.5">
      <c r="F218" s="115"/>
    </row>
    <row r="219" ht="10.5">
      <c r="F219" s="115"/>
    </row>
    <row r="220" ht="10.5">
      <c r="F220" s="115"/>
    </row>
    <row r="221" ht="10.5">
      <c r="F221" s="115"/>
    </row>
    <row r="222" ht="10.5">
      <c r="F222" s="115"/>
    </row>
    <row r="223" ht="10.5">
      <c r="F223" s="115"/>
    </row>
    <row r="224" ht="10.5">
      <c r="F224" s="115"/>
    </row>
    <row r="225" ht="10.5">
      <c r="F225" s="115"/>
    </row>
    <row r="226" ht="10.5">
      <c r="F226" s="115"/>
    </row>
    <row r="227" ht="10.5">
      <c r="F227" s="115"/>
    </row>
    <row r="228" ht="10.5">
      <c r="F228" s="115"/>
    </row>
    <row r="229" ht="10.5">
      <c r="F229" s="115"/>
    </row>
    <row r="230" ht="10.5">
      <c r="F230" s="115"/>
    </row>
    <row r="231" ht="10.5">
      <c r="F231" s="115"/>
    </row>
    <row r="232" ht="10.5">
      <c r="F232" s="115"/>
    </row>
    <row r="233" ht="10.5">
      <c r="F233" s="115"/>
    </row>
    <row r="234" ht="10.5">
      <c r="F234" s="115"/>
    </row>
  </sheetData>
  <sheetProtection password="CFCD" sheet="1" objects="1" scenarios="1"/>
  <autoFilter ref="A5:CB145"/>
  <hyperlinks>
    <hyperlink ref="A18" r:id="rId1" display="Severyn Oosterwijck   &quot;The Royal Haagseklok&quot;"/>
    <hyperlink ref="CB62" r:id="rId2" display="MemoThuret"/>
    <hyperlink ref="CB127" r:id="rId3" display="MemoTrefler"/>
    <hyperlink ref="CB44" r:id="rId4" display="MemoStryp"/>
    <hyperlink ref="CB11" r:id="rId5" display="MemoCosterD3"/>
    <hyperlink ref="CB12" r:id="rId6" display="MemoCosterD4"/>
    <hyperlink ref="CB14" r:id="rId7" display="MemoCosterD5"/>
    <hyperlink ref="CB21" r:id="rId8" display="MemoCosterD8"/>
    <hyperlink ref="CB32" r:id="rId9" display="MemoVisbachD18"/>
    <hyperlink ref="CB18" r:id="rId10" display="Royal Haagseklok"/>
    <hyperlink ref="C18" r:id="rId11" display="private"/>
    <hyperlink ref="C11" r:id="rId12" display="M-ZS"/>
    <hyperlink ref="C12" r:id="rId13" display="M-SL"/>
    <hyperlink ref="C14" r:id="rId14" display="private"/>
    <hyperlink ref="C21" r:id="rId15" display="M-ZS"/>
    <hyperlink ref="C32" r:id="rId16" display="M-CC"/>
    <hyperlink ref="C62" r:id="rId17" display="private"/>
    <hyperlink ref="C127" r:id="rId18" display="M-SF"/>
    <hyperlink ref="C44" r:id="rId19" display="BM"/>
    <hyperlink ref="CB22" r:id="rId20" display="MemoOosterwyckD9"/>
    <hyperlink ref="C22" r:id="rId21" display="BoomTime"/>
    <hyperlink ref="CB87" r:id="rId22" display="APPENDIX FIVE"/>
    <hyperlink ref="CB38" r:id="rId23" display="APPENDIX FIVE"/>
    <hyperlink ref="C38" r:id="rId24" display="private"/>
    <hyperlink ref="C87" r:id="rId25" display="private"/>
    <hyperlink ref="CB117" r:id="rId26" display="MemoTrefler"/>
    <hyperlink ref="C117" r:id="rId27" display="M-SF"/>
    <hyperlink ref="C118" r:id="rId28" display="Medici Palace "/>
    <hyperlink ref="CB115" r:id="rId29" display="Galileo Timer"/>
    <hyperlink ref="CB118" r:id="rId30" display="Medici Palace"/>
    <hyperlink ref="E115" r:id="rId31" display="Pend-Esc."/>
    <hyperlink ref="CB46" r:id="rId32" display="Drawing"/>
    <hyperlink ref="C46" r:id="rId33" display="Leiden U"/>
    <hyperlink ref="A62" r:id="rId34" display="Isaac Thuret Paris [327]"/>
    <hyperlink ref="C39" r:id="rId35" display="private"/>
    <hyperlink ref="A61" r:id="rId36" display="Theodore Demire"/>
    <hyperlink ref="BZ48" r:id="rId37" display="Zagreb Museum of Art and Craft  - RH Appendix 9"/>
    <hyperlink ref="C48" r:id="rId38" display="Zagreb"/>
    <hyperlink ref="BZ19" r:id="rId39" display="Going Dutch symposium 3-12-11 (see NRCHandelsblad 5/12/11)"/>
    <hyperlink ref="A3" r:id="rId40" display="PLEASE SUBMIT YOUR DATA"/>
  </hyperlinks>
  <printOptions/>
  <pageMargins left="0.7" right="0.7" top="0.75" bottom="0.75" header="0.3" footer="0.3"/>
  <pageSetup fitToWidth="4" fitToHeight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2:EG1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5.140625" defaultRowHeight="15"/>
  <cols>
    <col min="1" max="1" width="68.8515625" style="1" customWidth="1"/>
    <col min="2" max="2" width="7.7109375" style="173" customWidth="1"/>
    <col min="3" max="3" width="9.421875" style="1" customWidth="1"/>
    <col min="4" max="4" width="6.140625" style="1" customWidth="1"/>
    <col min="5" max="5" width="9.8515625" style="3" customWidth="1"/>
    <col min="6" max="6" width="4.140625" style="2" customWidth="1"/>
    <col min="7" max="7" width="4.28125" style="1" customWidth="1"/>
    <col min="8" max="8" width="3.8515625" style="1" customWidth="1"/>
    <col min="9" max="9" width="4.7109375" style="1" customWidth="1"/>
    <col min="10" max="10" width="4.8515625" style="1" customWidth="1"/>
    <col min="11" max="11" width="2.8515625" style="132" customWidth="1"/>
    <col min="12" max="12" width="4.421875" style="1" customWidth="1"/>
    <col min="13" max="14" width="4.00390625" style="1" customWidth="1"/>
    <col min="15" max="15" width="3.421875" style="1" customWidth="1"/>
    <col min="16" max="16" width="4.28125" style="1" customWidth="1"/>
    <col min="17" max="17" width="3.421875" style="1" customWidth="1"/>
    <col min="18" max="18" width="3.8515625" style="1" customWidth="1"/>
    <col min="19" max="19" width="3.7109375" style="1" customWidth="1"/>
    <col min="20" max="21" width="4.28125" style="1" customWidth="1"/>
    <col min="22" max="22" width="3.28125" style="132" customWidth="1"/>
    <col min="23" max="23" width="6.8515625" style="49" customWidth="1"/>
    <col min="24" max="24" width="6.140625" style="1" customWidth="1"/>
    <col min="25" max="25" width="3.00390625" style="132" customWidth="1"/>
    <col min="26" max="26" width="3.421875" style="1" customWidth="1"/>
    <col min="27" max="27" width="3.7109375" style="1" customWidth="1"/>
    <col min="28" max="28" width="3.421875" style="1" customWidth="1"/>
    <col min="29" max="32" width="3.7109375" style="1" customWidth="1"/>
    <col min="33" max="33" width="3.00390625" style="26" customWidth="1"/>
    <col min="34" max="36" width="5.00390625" style="1" customWidth="1"/>
    <col min="37" max="37" width="4.00390625" style="1" customWidth="1"/>
    <col min="38" max="38" width="4.28125" style="1" customWidth="1"/>
    <col min="39" max="39" width="3.28125" style="1" customWidth="1"/>
    <col min="40" max="40" width="4.28125" style="1" customWidth="1"/>
    <col min="41" max="41" width="2.8515625" style="1" customWidth="1"/>
    <col min="42" max="43" width="4.140625" style="1" customWidth="1"/>
    <col min="44" max="44" width="3.140625" style="8" customWidth="1"/>
    <col min="45" max="45" width="5.421875" style="1" customWidth="1"/>
    <col min="46" max="48" width="4.421875" style="1" customWidth="1"/>
    <col min="49" max="49" width="4.8515625" style="1" customWidth="1"/>
    <col min="50" max="50" width="5.28125" style="1" customWidth="1"/>
    <col min="51" max="51" width="5.8515625" style="1" bestFit="1" customWidth="1"/>
    <col min="52" max="52" width="5.421875" style="1" customWidth="1"/>
    <col min="53" max="53" width="5.28125" style="1" customWidth="1"/>
    <col min="54" max="54" width="4.421875" style="142" customWidth="1"/>
    <col min="55" max="55" width="5.7109375" style="1" customWidth="1"/>
    <col min="56" max="56" width="6.00390625" style="1" customWidth="1"/>
    <col min="57" max="57" width="4.421875" style="1" customWidth="1"/>
    <col min="58" max="58" width="4.140625" style="1" customWidth="1"/>
    <col min="59" max="59" width="3.140625" style="1" customWidth="1"/>
    <col min="60" max="60" width="8.7109375" style="1" customWidth="1"/>
    <col min="61" max="61" width="4.140625" style="147" customWidth="1"/>
    <col min="62" max="62" width="5.7109375" style="1" customWidth="1"/>
    <col min="63" max="64" width="5.00390625" style="1" customWidth="1"/>
    <col min="65" max="65" width="4.8515625" style="1" customWidth="1"/>
    <col min="66" max="66" width="5.8515625" style="1" customWidth="1"/>
    <col min="67" max="67" width="4.140625" style="142" customWidth="1"/>
    <col min="68" max="71" width="4.140625" style="7" customWidth="1"/>
    <col min="72" max="72" width="2.8515625" style="7" customWidth="1"/>
    <col min="73" max="74" width="68.140625" style="1" customWidth="1"/>
    <col min="75" max="75" width="14.140625" style="1" customWidth="1"/>
    <col min="76" max="76" width="13.140625" style="6" customWidth="1"/>
    <col min="77" max="16384" width="5.140625" style="1" customWidth="1"/>
  </cols>
  <sheetData>
    <row r="2" spans="1:76" s="5" customFormat="1" ht="157.5" customHeight="1">
      <c r="A2" s="324" t="s">
        <v>1057</v>
      </c>
      <c r="B2" s="325" t="s">
        <v>76</v>
      </c>
      <c r="C2" s="326" t="s">
        <v>77</v>
      </c>
      <c r="D2" s="327" t="s">
        <v>916</v>
      </c>
      <c r="E2" s="327" t="s">
        <v>78</v>
      </c>
      <c r="F2" s="327" t="s">
        <v>79</v>
      </c>
      <c r="G2" s="327" t="s">
        <v>80</v>
      </c>
      <c r="H2" s="327" t="s">
        <v>81</v>
      </c>
      <c r="I2" s="327" t="s">
        <v>148</v>
      </c>
      <c r="J2" s="327" t="s">
        <v>149</v>
      </c>
      <c r="K2" s="328" t="s">
        <v>1000</v>
      </c>
      <c r="L2" s="329" t="s">
        <v>234</v>
      </c>
      <c r="M2" s="329" t="s">
        <v>235</v>
      </c>
      <c r="N2" s="329" t="s">
        <v>236</v>
      </c>
      <c r="O2" s="329" t="s">
        <v>153</v>
      </c>
      <c r="P2" s="329" t="s">
        <v>154</v>
      </c>
      <c r="Q2" s="329" t="s">
        <v>207</v>
      </c>
      <c r="R2" s="329" t="s">
        <v>155</v>
      </c>
      <c r="S2" s="329" t="s">
        <v>156</v>
      </c>
      <c r="T2" s="329" t="s">
        <v>56</v>
      </c>
      <c r="U2" s="328" t="s">
        <v>118</v>
      </c>
      <c r="V2" s="328" t="s">
        <v>381</v>
      </c>
      <c r="W2" s="330" t="s">
        <v>57</v>
      </c>
      <c r="X2" s="329" t="s">
        <v>157</v>
      </c>
      <c r="Y2" s="328" t="s">
        <v>669</v>
      </c>
      <c r="Z2" s="329" t="s">
        <v>188</v>
      </c>
      <c r="AA2" s="329" t="s">
        <v>189</v>
      </c>
      <c r="AB2" s="329" t="s">
        <v>60</v>
      </c>
      <c r="AC2" s="329" t="s">
        <v>61</v>
      </c>
      <c r="AD2" s="329" t="s">
        <v>62</v>
      </c>
      <c r="AE2" s="329" t="s">
        <v>317</v>
      </c>
      <c r="AF2" s="329" t="s">
        <v>318</v>
      </c>
      <c r="AG2" s="331" t="s">
        <v>601</v>
      </c>
      <c r="AH2" s="332" t="s">
        <v>22</v>
      </c>
      <c r="AI2" s="332" t="s">
        <v>25</v>
      </c>
      <c r="AJ2" s="332" t="s">
        <v>59</v>
      </c>
      <c r="AK2" s="110" t="s">
        <v>703</v>
      </c>
      <c r="AL2" s="110" t="s">
        <v>537</v>
      </c>
      <c r="AM2" s="110" t="s">
        <v>757</v>
      </c>
      <c r="AN2" s="110" t="s">
        <v>728</v>
      </c>
      <c r="AO2" s="110" t="s">
        <v>727</v>
      </c>
      <c r="AP2" s="110" t="s">
        <v>1041</v>
      </c>
      <c r="AQ2" s="110" t="s">
        <v>932</v>
      </c>
      <c r="AR2" s="10" t="s">
        <v>706</v>
      </c>
      <c r="AS2" s="111" t="s">
        <v>983</v>
      </c>
      <c r="AT2" s="111" t="s">
        <v>887</v>
      </c>
      <c r="AU2" s="111" t="s">
        <v>580</v>
      </c>
      <c r="AV2" s="111" t="s">
        <v>870</v>
      </c>
      <c r="AW2" s="112" t="s">
        <v>886</v>
      </c>
      <c r="AX2" s="112" t="s">
        <v>923</v>
      </c>
      <c r="AY2" s="112" t="s">
        <v>884</v>
      </c>
      <c r="AZ2" s="112" t="s">
        <v>755</v>
      </c>
      <c r="BA2" s="112" t="s">
        <v>801</v>
      </c>
      <c r="BB2" s="157" t="s">
        <v>981</v>
      </c>
      <c r="BC2" s="113" t="s">
        <v>190</v>
      </c>
      <c r="BD2" s="113" t="s">
        <v>191</v>
      </c>
      <c r="BE2" s="113" t="s">
        <v>885</v>
      </c>
      <c r="BF2" s="113" t="s">
        <v>117</v>
      </c>
      <c r="BG2" s="113" t="s">
        <v>192</v>
      </c>
      <c r="BH2" s="113" t="s">
        <v>193</v>
      </c>
      <c r="BI2" s="158" t="s">
        <v>740</v>
      </c>
      <c r="BJ2" s="114" t="s">
        <v>1038</v>
      </c>
      <c r="BK2" s="114" t="s">
        <v>866</v>
      </c>
      <c r="BL2" s="114" t="s">
        <v>940</v>
      </c>
      <c r="BM2" s="114" t="s">
        <v>1039</v>
      </c>
      <c r="BN2" s="114" t="s">
        <v>1040</v>
      </c>
      <c r="BO2" s="157" t="s">
        <v>791</v>
      </c>
      <c r="BP2" s="109" t="s">
        <v>840</v>
      </c>
      <c r="BQ2" s="109" t="s">
        <v>382</v>
      </c>
      <c r="BR2" s="109" t="s">
        <v>490</v>
      </c>
      <c r="BS2" s="109" t="s">
        <v>383</v>
      </c>
      <c r="BT2" s="109"/>
      <c r="BU2" s="82" t="s">
        <v>668</v>
      </c>
      <c r="BV2" s="82" t="s">
        <v>729</v>
      </c>
      <c r="BW2" s="82" t="s">
        <v>591</v>
      </c>
      <c r="BX2" s="83" t="s">
        <v>597</v>
      </c>
    </row>
    <row r="3" spans="1:76" s="4" customFormat="1" ht="12">
      <c r="A3" s="195" t="s">
        <v>878</v>
      </c>
      <c r="B3" s="172"/>
      <c r="C3" s="21" t="s">
        <v>838</v>
      </c>
      <c r="D3" s="4">
        <f>MAX(D8:D8)</f>
        <v>1656</v>
      </c>
      <c r="F3" s="4">
        <f>MAX(F8:F8)</f>
        <v>0</v>
      </c>
      <c r="G3" s="4">
        <f>MAX(G8:G8)</f>
        <v>0</v>
      </c>
      <c r="K3" s="130"/>
      <c r="L3" s="4">
        <f aca="true" t="shared" si="0" ref="L3:T3">MAX(L8:L8)</f>
        <v>80</v>
      </c>
      <c r="M3" s="4">
        <f t="shared" si="0"/>
        <v>0</v>
      </c>
      <c r="N3" s="4">
        <f t="shared" si="0"/>
        <v>0</v>
      </c>
      <c r="O3" s="4">
        <f t="shared" si="0"/>
        <v>8</v>
      </c>
      <c r="P3" s="4">
        <f t="shared" si="0"/>
        <v>48</v>
      </c>
      <c r="Q3" s="4">
        <f t="shared" si="0"/>
        <v>8</v>
      </c>
      <c r="R3" s="4">
        <f t="shared" si="0"/>
        <v>48</v>
      </c>
      <c r="S3" s="4">
        <f t="shared" si="0"/>
        <v>24</v>
      </c>
      <c r="T3" s="4">
        <f t="shared" si="0"/>
        <v>15</v>
      </c>
      <c r="V3" s="130"/>
      <c r="W3" s="50">
        <f>MAX(W8:W8)</f>
        <v>60</v>
      </c>
      <c r="X3" s="4">
        <f>MAX(X8:X8)</f>
        <v>99.41</v>
      </c>
      <c r="Y3" s="130"/>
      <c r="Z3" s="4">
        <f>MAX(Z8:Z8)</f>
        <v>0</v>
      </c>
      <c r="AA3" s="4">
        <f>MAX(AA8:AA8)</f>
        <v>0</v>
      </c>
      <c r="AB3" s="4">
        <f>MAX(AB8:AB8)</f>
        <v>0</v>
      </c>
      <c r="AC3" s="4">
        <f>MAX(AC8:AC8)</f>
        <v>0</v>
      </c>
      <c r="AG3" s="125"/>
      <c r="AH3" s="4">
        <f aca="true" t="shared" si="1" ref="AH3:AQ3">MAX(AH8:AH8)</f>
        <v>0</v>
      </c>
      <c r="AK3" s="4">
        <f t="shared" si="1"/>
        <v>0</v>
      </c>
      <c r="AL3" s="4">
        <f t="shared" si="1"/>
        <v>0</v>
      </c>
      <c r="AM3" s="4">
        <f t="shared" si="1"/>
        <v>0</v>
      </c>
      <c r="AN3" s="4">
        <f t="shared" si="1"/>
        <v>0</v>
      </c>
      <c r="AO3" s="4">
        <f t="shared" si="1"/>
        <v>0</v>
      </c>
      <c r="AP3" s="4">
        <f t="shared" si="1"/>
        <v>0</v>
      </c>
      <c r="AQ3" s="4">
        <f t="shared" si="1"/>
        <v>0</v>
      </c>
      <c r="AR3" s="9"/>
      <c r="AS3" s="4">
        <f>MAX(AS8:AS8)</f>
        <v>0</v>
      </c>
      <c r="AT3" s="4">
        <f>MAX(AT8:AT8)</f>
        <v>0</v>
      </c>
      <c r="BB3" s="140"/>
      <c r="BC3" s="4">
        <f>MAX(BC8:BC8)</f>
        <v>0</v>
      </c>
      <c r="BD3" s="4">
        <f>MAX(BD8:BD8)</f>
        <v>0</v>
      </c>
      <c r="BF3" s="4">
        <f>MAX(BF8:BF8)</f>
        <v>0</v>
      </c>
      <c r="BG3" s="4">
        <f>MAX(BG8:BG8)</f>
        <v>0</v>
      </c>
      <c r="BI3" s="145"/>
      <c r="BJ3" s="4">
        <f>MAX(BJ8:BJ8)</f>
        <v>0</v>
      </c>
      <c r="BK3" s="4">
        <f>MAX(BK8:BK8)</f>
        <v>0</v>
      </c>
      <c r="BL3" s="4">
        <f>MAX(BL8:BL8)</f>
        <v>0</v>
      </c>
      <c r="BM3" s="4">
        <f>MAX(BM8:BM8)</f>
        <v>0</v>
      </c>
      <c r="BN3" s="4">
        <f>MAX(BN8:BN8)</f>
        <v>0</v>
      </c>
      <c r="BO3" s="140"/>
      <c r="BP3" s="33">
        <f>MAX(BP8:BP43)</f>
        <v>0</v>
      </c>
      <c r="BQ3" s="33">
        <f>MAX(BQ8:BQ43)</f>
        <v>0</v>
      </c>
      <c r="BR3" s="33">
        <f>MAX(BR8:BR43)</f>
        <v>0</v>
      </c>
      <c r="BS3" s="33">
        <f>MAX(BS8:BS43)</f>
        <v>0</v>
      </c>
      <c r="BT3" s="33"/>
      <c r="BW3" s="54"/>
      <c r="BX3" s="68"/>
    </row>
    <row r="4" spans="1:76" s="4" customFormat="1" ht="13.5">
      <c r="A4" s="399" t="s">
        <v>996</v>
      </c>
      <c r="B4" s="170"/>
      <c r="C4" s="4" t="s">
        <v>642</v>
      </c>
      <c r="D4" s="4">
        <f>AVERAGE(D8:D8)</f>
        <v>1656</v>
      </c>
      <c r="F4" s="4" t="e">
        <f>AVERAGE(F8:F8)</f>
        <v>#DIV/0!</v>
      </c>
      <c r="G4" s="4" t="e">
        <f>AVERAGE(G8:G8)</f>
        <v>#DIV/0!</v>
      </c>
      <c r="K4" s="130"/>
      <c r="L4" s="4">
        <f aca="true" t="shared" si="2" ref="L4:T4">AVERAGE(L8:L8)</f>
        <v>80</v>
      </c>
      <c r="M4" s="4" t="e">
        <f t="shared" si="2"/>
        <v>#DIV/0!</v>
      </c>
      <c r="N4" s="4" t="e">
        <f t="shared" si="2"/>
        <v>#DIV/0!</v>
      </c>
      <c r="O4" s="4">
        <f t="shared" si="2"/>
        <v>8</v>
      </c>
      <c r="P4" s="4">
        <f t="shared" si="2"/>
        <v>48</v>
      </c>
      <c r="Q4" s="4">
        <f t="shared" si="2"/>
        <v>8</v>
      </c>
      <c r="R4" s="4">
        <f t="shared" si="2"/>
        <v>48</v>
      </c>
      <c r="S4" s="4">
        <f t="shared" si="2"/>
        <v>24</v>
      </c>
      <c r="T4" s="4">
        <f t="shared" si="2"/>
        <v>15</v>
      </c>
      <c r="V4" s="130"/>
      <c r="W4" s="50">
        <f>AVERAGE(W8:W8)</f>
        <v>60</v>
      </c>
      <c r="X4" s="4">
        <f>AVERAGE(X8:X8)</f>
        <v>99.41</v>
      </c>
      <c r="Y4" s="130"/>
      <c r="Z4" s="4" t="e">
        <f>AVERAGE(Z8:Z8)</f>
        <v>#DIV/0!</v>
      </c>
      <c r="AA4" s="4" t="e">
        <f>AVERAGE(AA8:AA8)</f>
        <v>#DIV/0!</v>
      </c>
      <c r="AB4" s="4" t="e">
        <f>AVERAGE(AB8:AB8)</f>
        <v>#DIV/0!</v>
      </c>
      <c r="AC4" s="4" t="e">
        <f>AVERAGE(AC8:AC8)</f>
        <v>#DIV/0!</v>
      </c>
      <c r="AG4" s="125"/>
      <c r="AH4" s="4" t="e">
        <f aca="true" t="shared" si="3" ref="AH4:AQ4">AVERAGE(AH8:AH8)</f>
        <v>#DIV/0!</v>
      </c>
      <c r="AK4" s="4" t="e">
        <f t="shared" si="3"/>
        <v>#DIV/0!</v>
      </c>
      <c r="AL4" s="4" t="e">
        <f t="shared" si="3"/>
        <v>#DIV/0!</v>
      </c>
      <c r="AM4" s="4" t="e">
        <f t="shared" si="3"/>
        <v>#DIV/0!</v>
      </c>
      <c r="AN4" s="4" t="e">
        <f t="shared" si="3"/>
        <v>#DIV/0!</v>
      </c>
      <c r="AO4" s="4" t="e">
        <f t="shared" si="3"/>
        <v>#DIV/0!</v>
      </c>
      <c r="AP4" s="4" t="e">
        <f t="shared" si="3"/>
        <v>#DIV/0!</v>
      </c>
      <c r="AQ4" s="4" t="e">
        <f t="shared" si="3"/>
        <v>#DIV/0!</v>
      </c>
      <c r="AR4" s="9"/>
      <c r="AS4" s="4" t="e">
        <f>AVERAGE(AS8:AS8)</f>
        <v>#DIV/0!</v>
      </c>
      <c r="AT4" s="4" t="e">
        <f>AVERAGE(AT8:AT8)</f>
        <v>#DIV/0!</v>
      </c>
      <c r="BB4" s="140"/>
      <c r="BC4" s="4" t="e">
        <f>AVERAGE(BC8:BC8)</f>
        <v>#DIV/0!</v>
      </c>
      <c r="BD4" s="4" t="e">
        <f>AVERAGE(BD8:BD8)</f>
        <v>#DIV/0!</v>
      </c>
      <c r="BF4" s="4" t="e">
        <f>AVERAGE(BF8:BF8)</f>
        <v>#DIV/0!</v>
      </c>
      <c r="BG4" s="4" t="e">
        <f>AVERAGE(BG8:BG8)</f>
        <v>#DIV/0!</v>
      </c>
      <c r="BI4" s="145"/>
      <c r="BJ4" s="4" t="e">
        <f>AVERAGE(BJ8:BJ8)</f>
        <v>#DIV/0!</v>
      </c>
      <c r="BK4" s="4" t="e">
        <f>AVERAGE(BK8:BK8)</f>
        <v>#DIV/0!</v>
      </c>
      <c r="BL4" s="4" t="e">
        <f>AVERAGE(BL8:BL8)</f>
        <v>#DIV/0!</v>
      </c>
      <c r="BM4" s="4" t="e">
        <f>AVERAGE(BM8:BM8)</f>
        <v>#DIV/0!</v>
      </c>
      <c r="BN4" s="4" t="e">
        <f>AVERAGE(BN8:BN8)</f>
        <v>#DIV/0!</v>
      </c>
      <c r="BO4" s="140"/>
      <c r="BP4" s="4" t="e">
        <f>AVERAGE(BP8:BP43)</f>
        <v>#DIV/0!</v>
      </c>
      <c r="BQ4" s="4" t="e">
        <f>AVERAGE(BQ8:BQ43)</f>
        <v>#DIV/0!</v>
      </c>
      <c r="BR4" s="4" t="e">
        <f>AVERAGE(BR8:BR43)</f>
        <v>#DIV/0!</v>
      </c>
      <c r="BS4" s="4" t="e">
        <f>AVERAGE(BS8:BS43)</f>
        <v>#DIV/0!</v>
      </c>
      <c r="BX4" s="68"/>
    </row>
    <row r="5" spans="1:76" s="4" customFormat="1" ht="10.5">
      <c r="A5" s="194" t="s">
        <v>879</v>
      </c>
      <c r="B5" s="172"/>
      <c r="C5" s="20" t="s">
        <v>676</v>
      </c>
      <c r="D5" s="4">
        <f>MIN(D8:D8)</f>
        <v>1656</v>
      </c>
      <c r="F5" s="4">
        <f>MIN(F8:F8)</f>
        <v>0</v>
      </c>
      <c r="G5" s="4">
        <f>MIN(G8:G8)</f>
        <v>0</v>
      </c>
      <c r="K5" s="130"/>
      <c r="L5" s="4">
        <f aca="true" t="shared" si="4" ref="L5:T5">MIN(L8:L8)</f>
        <v>80</v>
      </c>
      <c r="M5" s="4">
        <f t="shared" si="4"/>
        <v>0</v>
      </c>
      <c r="N5" s="4">
        <f t="shared" si="4"/>
        <v>0</v>
      </c>
      <c r="O5" s="4">
        <f t="shared" si="4"/>
        <v>8</v>
      </c>
      <c r="P5" s="4">
        <f t="shared" si="4"/>
        <v>48</v>
      </c>
      <c r="Q5" s="4">
        <f t="shared" si="4"/>
        <v>8</v>
      </c>
      <c r="R5" s="4">
        <f t="shared" si="4"/>
        <v>48</v>
      </c>
      <c r="S5" s="4">
        <f t="shared" si="4"/>
        <v>24</v>
      </c>
      <c r="T5" s="4">
        <f t="shared" si="4"/>
        <v>15</v>
      </c>
      <c r="V5" s="130"/>
      <c r="W5" s="50">
        <f>MIN(W8:W8)</f>
        <v>60</v>
      </c>
      <c r="X5" s="4">
        <f>MIN(X8:X8)</f>
        <v>99.41</v>
      </c>
      <c r="Y5" s="130"/>
      <c r="Z5" s="4">
        <f>MIN(Z8:Z8)</f>
        <v>0</v>
      </c>
      <c r="AA5" s="4">
        <f>MIN(AA8:AA8)</f>
        <v>0</v>
      </c>
      <c r="AB5" s="4">
        <f>MIN(AB8:AB8)</f>
        <v>0</v>
      </c>
      <c r="AC5" s="4">
        <f>MIN(AC8:AC8)</f>
        <v>0</v>
      </c>
      <c r="AG5" s="125"/>
      <c r="AH5" s="4">
        <f aca="true" t="shared" si="5" ref="AH5:AQ5">MIN(AH8:AH8)</f>
        <v>0</v>
      </c>
      <c r="AK5" s="4">
        <f t="shared" si="5"/>
        <v>0</v>
      </c>
      <c r="AL5" s="4">
        <f t="shared" si="5"/>
        <v>0</v>
      </c>
      <c r="AM5" s="4">
        <f t="shared" si="5"/>
        <v>0</v>
      </c>
      <c r="AN5" s="4">
        <f t="shared" si="5"/>
        <v>0</v>
      </c>
      <c r="AO5" s="4">
        <f t="shared" si="5"/>
        <v>0</v>
      </c>
      <c r="AP5" s="4">
        <f t="shared" si="5"/>
        <v>0</v>
      </c>
      <c r="AQ5" s="4">
        <f t="shared" si="5"/>
        <v>0</v>
      </c>
      <c r="AR5" s="9"/>
      <c r="AS5" s="4">
        <f>MIN(AS8:AS8)</f>
        <v>0</v>
      </c>
      <c r="AT5" s="4">
        <f>MIN(AT8:AT8)</f>
        <v>0</v>
      </c>
      <c r="BB5" s="140"/>
      <c r="BC5" s="4">
        <f>MIN(BC8:BC8)</f>
        <v>0</v>
      </c>
      <c r="BD5" s="4">
        <f>MIN(BD8:BD8)</f>
        <v>0</v>
      </c>
      <c r="BF5" s="4">
        <f>MIN(BF8:BF8)</f>
        <v>0</v>
      </c>
      <c r="BG5" s="4">
        <f>MIN(BG8:BG8)</f>
        <v>0</v>
      </c>
      <c r="BI5" s="145"/>
      <c r="BJ5" s="4">
        <f>MIN(BJ8:BJ8)</f>
        <v>0</v>
      </c>
      <c r="BK5" s="4">
        <f>MIN(BK8:BK8)</f>
        <v>0</v>
      </c>
      <c r="BL5" s="4">
        <f>MIN(BL8:BL8)</f>
        <v>0</v>
      </c>
      <c r="BM5" s="4">
        <f>MIN(BM8:BM8)</f>
        <v>0</v>
      </c>
      <c r="BN5" s="4">
        <f>MIN(BN8:BN8)</f>
        <v>0</v>
      </c>
      <c r="BO5" s="140"/>
      <c r="BP5" s="36">
        <f>MIN(BP8:BP43)</f>
        <v>0</v>
      </c>
      <c r="BQ5" s="36">
        <f>MIN(BQ8:BQ43)</f>
        <v>0</v>
      </c>
      <c r="BR5" s="36">
        <f>MIN(BR8:BR43)</f>
        <v>0</v>
      </c>
      <c r="BS5" s="36">
        <f>MIN(BS8:BS43)</f>
        <v>0</v>
      </c>
      <c r="BT5" s="36"/>
      <c r="BX5" s="68"/>
    </row>
    <row r="6" spans="1:72" s="68" customFormat="1" ht="12" customHeight="1">
      <c r="A6" s="160" t="s">
        <v>871</v>
      </c>
      <c r="B6" s="172"/>
      <c r="W6" s="78"/>
      <c r="BP6" s="81"/>
      <c r="BQ6" s="81"/>
      <c r="BR6" s="81"/>
      <c r="BS6" s="81"/>
      <c r="BT6" s="81"/>
    </row>
    <row r="7" spans="1:102" s="70" customFormat="1" ht="10.5" customHeight="1">
      <c r="A7" s="218" t="s">
        <v>606</v>
      </c>
      <c r="B7" s="219"/>
      <c r="C7" s="220" t="s">
        <v>269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2"/>
      <c r="X7" s="223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</row>
    <row r="8" spans="1:102" ht="13.5">
      <c r="A8" s="224" t="s">
        <v>664</v>
      </c>
      <c r="B8" s="225" t="s">
        <v>507</v>
      </c>
      <c r="C8" s="226"/>
      <c r="D8" s="226">
        <v>1656</v>
      </c>
      <c r="E8" s="227" t="s">
        <v>754</v>
      </c>
      <c r="F8" s="228"/>
      <c r="G8" s="226"/>
      <c r="H8" s="226">
        <v>1</v>
      </c>
      <c r="I8" s="226"/>
      <c r="J8" s="226"/>
      <c r="K8" s="229"/>
      <c r="L8" s="230">
        <v>80</v>
      </c>
      <c r="M8" s="230"/>
      <c r="N8" s="230"/>
      <c r="O8" s="230">
        <v>8</v>
      </c>
      <c r="P8" s="230">
        <v>48</v>
      </c>
      <c r="Q8" s="230">
        <v>8</v>
      </c>
      <c r="R8" s="230">
        <v>48</v>
      </c>
      <c r="S8" s="230">
        <v>24</v>
      </c>
      <c r="T8" s="230">
        <v>15</v>
      </c>
      <c r="U8" s="230"/>
      <c r="V8" s="229"/>
      <c r="W8" s="231">
        <f>L8/O8*P8/Q8*R8/S8*(T8*2)/60</f>
        <v>60</v>
      </c>
      <c r="X8" s="232">
        <v>99.41</v>
      </c>
      <c r="Y8" s="229"/>
      <c r="Z8" s="226"/>
      <c r="AA8" s="226"/>
      <c r="AB8" s="226"/>
      <c r="AC8" s="226"/>
      <c r="AD8" s="226"/>
      <c r="AE8" s="226"/>
      <c r="AF8" s="226"/>
      <c r="AG8" s="233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34"/>
      <c r="AS8" s="226"/>
      <c r="AT8" s="226"/>
      <c r="AU8" s="226"/>
      <c r="AV8" s="226"/>
      <c r="AW8" s="226"/>
      <c r="AX8" s="226"/>
      <c r="AY8" s="226"/>
      <c r="AZ8" s="226"/>
      <c r="BA8" s="226"/>
      <c r="BB8" s="235"/>
      <c r="BC8" s="226"/>
      <c r="BD8" s="226"/>
      <c r="BE8" s="226"/>
      <c r="BF8" s="226"/>
      <c r="BG8" s="226"/>
      <c r="BH8" s="226"/>
      <c r="BI8" s="236"/>
      <c r="BJ8" s="226"/>
      <c r="BK8" s="226"/>
      <c r="BL8" s="226"/>
      <c r="BM8" s="226"/>
      <c r="BN8" s="226"/>
      <c r="BO8" s="235"/>
      <c r="BP8" s="237"/>
      <c r="BQ8" s="237"/>
      <c r="BR8" s="237"/>
      <c r="BS8" s="237"/>
      <c r="BT8" s="237"/>
      <c r="BU8" s="238" t="s">
        <v>368</v>
      </c>
      <c r="BV8" s="238" t="s">
        <v>163</v>
      </c>
      <c r="BW8" s="224" t="s">
        <v>164</v>
      </c>
      <c r="BX8" s="239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</row>
    <row r="9" spans="1:102" ht="13.5">
      <c r="A9" s="224" t="s">
        <v>165</v>
      </c>
      <c r="B9" s="225"/>
      <c r="C9" s="226" t="s">
        <v>99</v>
      </c>
      <c r="D9" s="226">
        <v>1657</v>
      </c>
      <c r="E9" s="227" t="s">
        <v>484</v>
      </c>
      <c r="F9" s="228"/>
      <c r="G9" s="226"/>
      <c r="H9" s="226">
        <v>1</v>
      </c>
      <c r="I9" s="226"/>
      <c r="J9" s="226"/>
      <c r="K9" s="229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9"/>
      <c r="W9" s="240"/>
      <c r="X9" s="232"/>
      <c r="Y9" s="229"/>
      <c r="Z9" s="226"/>
      <c r="AA9" s="226"/>
      <c r="AB9" s="226"/>
      <c r="AC9" s="226"/>
      <c r="AD9" s="226"/>
      <c r="AE9" s="226"/>
      <c r="AF9" s="226"/>
      <c r="AG9" s="233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34"/>
      <c r="AS9" s="226"/>
      <c r="AT9" s="226"/>
      <c r="AU9" s="226"/>
      <c r="AV9" s="226"/>
      <c r="AW9" s="226"/>
      <c r="AX9" s="226"/>
      <c r="AY9" s="226"/>
      <c r="AZ9" s="226"/>
      <c r="BA9" s="226"/>
      <c r="BB9" s="235"/>
      <c r="BC9" s="226"/>
      <c r="BD9" s="226"/>
      <c r="BE9" s="226"/>
      <c r="BF9" s="226"/>
      <c r="BG9" s="226"/>
      <c r="BH9" s="226"/>
      <c r="BI9" s="236"/>
      <c r="BJ9" s="226"/>
      <c r="BK9" s="226"/>
      <c r="BL9" s="226"/>
      <c r="BM9" s="226"/>
      <c r="BN9" s="226"/>
      <c r="BO9" s="235"/>
      <c r="BP9" s="237"/>
      <c r="BQ9" s="237"/>
      <c r="BR9" s="237"/>
      <c r="BS9" s="237"/>
      <c r="BT9" s="237"/>
      <c r="BU9" s="241" t="s">
        <v>841</v>
      </c>
      <c r="BV9" s="242" t="s">
        <v>567</v>
      </c>
      <c r="BW9" s="224" t="s">
        <v>691</v>
      </c>
      <c r="BX9" s="239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</row>
    <row r="10" spans="1:102" ht="13.5">
      <c r="A10" s="224" t="s">
        <v>485</v>
      </c>
      <c r="B10" s="225"/>
      <c r="C10" s="226" t="s">
        <v>99</v>
      </c>
      <c r="D10" s="226" t="s">
        <v>715</v>
      </c>
      <c r="E10" s="227" t="s">
        <v>484</v>
      </c>
      <c r="F10" s="228"/>
      <c r="G10" s="226"/>
      <c r="H10" s="226">
        <v>1</v>
      </c>
      <c r="I10" s="226"/>
      <c r="J10" s="226"/>
      <c r="K10" s="229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9"/>
      <c r="W10" s="240"/>
      <c r="X10" s="232"/>
      <c r="Y10" s="229"/>
      <c r="Z10" s="226"/>
      <c r="AA10" s="226"/>
      <c r="AB10" s="226"/>
      <c r="AC10" s="226"/>
      <c r="AD10" s="226"/>
      <c r="AE10" s="226"/>
      <c r="AF10" s="226"/>
      <c r="AG10" s="233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34"/>
      <c r="AS10" s="226"/>
      <c r="AT10" s="226"/>
      <c r="AU10" s="226"/>
      <c r="AV10" s="226"/>
      <c r="AW10" s="226"/>
      <c r="AX10" s="226"/>
      <c r="AY10" s="226"/>
      <c r="AZ10" s="226"/>
      <c r="BA10" s="226"/>
      <c r="BB10" s="235"/>
      <c r="BC10" s="226"/>
      <c r="BD10" s="226"/>
      <c r="BE10" s="226"/>
      <c r="BF10" s="226"/>
      <c r="BG10" s="226"/>
      <c r="BH10" s="226"/>
      <c r="BI10" s="236"/>
      <c r="BJ10" s="226"/>
      <c r="BK10" s="226"/>
      <c r="BL10" s="226"/>
      <c r="BM10" s="226"/>
      <c r="BN10" s="226"/>
      <c r="BO10" s="235"/>
      <c r="BP10" s="237"/>
      <c r="BQ10" s="237"/>
      <c r="BR10" s="237"/>
      <c r="BS10" s="237"/>
      <c r="BT10" s="237"/>
      <c r="BU10" s="241" t="s">
        <v>276</v>
      </c>
      <c r="BV10" s="242" t="s">
        <v>277</v>
      </c>
      <c r="BW10" s="224"/>
      <c r="BX10" s="239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</row>
    <row r="11" spans="1:102" s="23" customFormat="1" ht="15">
      <c r="A11" s="259" t="s">
        <v>101</v>
      </c>
      <c r="B11" s="353"/>
      <c r="C11" s="259" t="s">
        <v>20</v>
      </c>
      <c r="D11" s="259" t="s">
        <v>21</v>
      </c>
      <c r="E11" s="261" t="s">
        <v>833</v>
      </c>
      <c r="F11" s="354"/>
      <c r="G11" s="259"/>
      <c r="H11" s="259">
        <v>1</v>
      </c>
      <c r="I11" s="259"/>
      <c r="J11" s="259"/>
      <c r="K11" s="355"/>
      <c r="L11" s="259">
        <v>66</v>
      </c>
      <c r="M11" s="259"/>
      <c r="N11" s="259"/>
      <c r="O11" s="259">
        <v>6</v>
      </c>
      <c r="P11" s="259">
        <v>58</v>
      </c>
      <c r="Q11" s="259">
        <v>6</v>
      </c>
      <c r="R11" s="259">
        <v>42</v>
      </c>
      <c r="S11" s="259">
        <v>6</v>
      </c>
      <c r="T11" s="259">
        <v>17</v>
      </c>
      <c r="U11" s="259"/>
      <c r="V11" s="355"/>
      <c r="W11" s="231"/>
      <c r="X11" s="232"/>
      <c r="Y11" s="355"/>
      <c r="Z11" s="259"/>
      <c r="AA11" s="259"/>
      <c r="AB11" s="259"/>
      <c r="AC11" s="259"/>
      <c r="AD11" s="259"/>
      <c r="AE11" s="259"/>
      <c r="AF11" s="259"/>
      <c r="AG11" s="356"/>
      <c r="AH11" s="259" t="s">
        <v>935</v>
      </c>
      <c r="AI11" s="259"/>
      <c r="AJ11" s="259"/>
      <c r="AK11" s="259"/>
      <c r="AL11" s="259"/>
      <c r="AM11" s="259"/>
      <c r="AN11" s="259"/>
      <c r="AO11" s="259"/>
      <c r="AP11" s="259"/>
      <c r="AQ11" s="259"/>
      <c r="AR11" s="357"/>
      <c r="AS11" s="259">
        <v>270</v>
      </c>
      <c r="AT11" s="259">
        <v>200</v>
      </c>
      <c r="AU11" s="259"/>
      <c r="AV11" s="259"/>
      <c r="AW11" s="259">
        <v>185</v>
      </c>
      <c r="AX11" s="259">
        <v>8</v>
      </c>
      <c r="AY11" s="259"/>
      <c r="AZ11" s="259"/>
      <c r="BA11" s="259"/>
      <c r="BB11" s="358"/>
      <c r="BC11" s="259" t="s">
        <v>834</v>
      </c>
      <c r="BD11" s="259"/>
      <c r="BE11" s="259"/>
      <c r="BF11" s="259"/>
      <c r="BG11" s="259"/>
      <c r="BH11" s="259"/>
      <c r="BI11" s="359"/>
      <c r="BJ11" s="259">
        <v>332</v>
      </c>
      <c r="BK11" s="259">
        <v>265</v>
      </c>
      <c r="BL11" s="259"/>
      <c r="BM11" s="259"/>
      <c r="BN11" s="259"/>
      <c r="BO11" s="358"/>
      <c r="BP11" s="360" t="s">
        <v>936</v>
      </c>
      <c r="BQ11" s="360"/>
      <c r="BR11" s="360"/>
      <c r="BS11" s="360"/>
      <c r="BT11" s="360"/>
      <c r="BU11" s="361" t="s">
        <v>937</v>
      </c>
      <c r="BV11" s="361" t="s">
        <v>100</v>
      </c>
      <c r="BW11" s="258" t="s">
        <v>89</v>
      </c>
      <c r="BX11" s="375" t="s">
        <v>88</v>
      </c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</row>
    <row r="12" spans="1:102" ht="13.5">
      <c r="A12" s="243" t="s">
        <v>385</v>
      </c>
      <c r="B12" s="225" t="s">
        <v>765</v>
      </c>
      <c r="C12" s="226"/>
      <c r="D12" s="224">
        <v>1658</v>
      </c>
      <c r="E12" s="227" t="s">
        <v>754</v>
      </c>
      <c r="F12" s="244">
        <v>3</v>
      </c>
      <c r="G12" s="226"/>
      <c r="H12" s="226">
        <v>1</v>
      </c>
      <c r="I12" s="226"/>
      <c r="J12" s="226"/>
      <c r="K12" s="229"/>
      <c r="L12" s="245"/>
      <c r="M12" s="226"/>
      <c r="N12" s="224"/>
      <c r="O12" s="224"/>
      <c r="P12" s="224">
        <v>72</v>
      </c>
      <c r="Q12" s="224">
        <v>6</v>
      </c>
      <c r="R12" s="224">
        <v>72</v>
      </c>
      <c r="S12" s="224">
        <v>6</v>
      </c>
      <c r="T12" s="224">
        <v>25</v>
      </c>
      <c r="U12" s="224"/>
      <c r="V12" s="246"/>
      <c r="W12" s="247">
        <f>IF(T12&gt;0,P12/Q12*R12/S12*(T12*2)/60,)</f>
        <v>120</v>
      </c>
      <c r="X12" s="248">
        <f>IF(W12&gt;0,(375.4/W12)*(375.4/W12)*2.54,)</f>
        <v>24.857632388888884</v>
      </c>
      <c r="Y12" s="246"/>
      <c r="Z12" s="226"/>
      <c r="AA12" s="226"/>
      <c r="AB12" s="226"/>
      <c r="AC12" s="226"/>
      <c r="AD12" s="226"/>
      <c r="AE12" s="226"/>
      <c r="AF12" s="226"/>
      <c r="AG12" s="233"/>
      <c r="AH12" s="226" t="s">
        <v>487</v>
      </c>
      <c r="AI12" s="226"/>
      <c r="AJ12" s="226"/>
      <c r="AK12" s="249" t="s">
        <v>487</v>
      </c>
      <c r="AL12" s="249" t="s">
        <v>487</v>
      </c>
      <c r="AM12" s="226" t="s">
        <v>487</v>
      </c>
      <c r="AN12" s="226" t="s">
        <v>487</v>
      </c>
      <c r="AO12" s="249" t="s">
        <v>487</v>
      </c>
      <c r="AP12" s="226" t="s">
        <v>487</v>
      </c>
      <c r="AQ12" s="226" t="s">
        <v>374</v>
      </c>
      <c r="AR12" s="234"/>
      <c r="AS12" s="226"/>
      <c r="AT12" s="226"/>
      <c r="AU12" s="226"/>
      <c r="AV12" s="226"/>
      <c r="AW12" s="226"/>
      <c r="AX12" s="226"/>
      <c r="AY12" s="250"/>
      <c r="AZ12" s="250"/>
      <c r="BA12" s="226"/>
      <c r="BB12" s="235"/>
      <c r="BC12" s="226"/>
      <c r="BD12" s="234"/>
      <c r="BE12" s="226"/>
      <c r="BF12" s="226"/>
      <c r="BG12" s="226"/>
      <c r="BH12" s="226"/>
      <c r="BI12" s="236"/>
      <c r="BJ12" s="251" t="s">
        <v>818</v>
      </c>
      <c r="BK12" s="234"/>
      <c r="BL12" s="226"/>
      <c r="BM12" s="226"/>
      <c r="BN12" s="226"/>
      <c r="BO12" s="235"/>
      <c r="BP12" s="237"/>
      <c r="BQ12" s="237"/>
      <c r="BR12" s="237"/>
      <c r="BS12" s="237"/>
      <c r="BT12" s="237"/>
      <c r="BU12" s="238" t="s">
        <v>272</v>
      </c>
      <c r="BV12" s="238" t="s">
        <v>273</v>
      </c>
      <c r="BW12" s="238"/>
      <c r="BX12" s="252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</row>
    <row r="13" spans="1:102" ht="13.5">
      <c r="A13" s="224"/>
      <c r="B13" s="225"/>
      <c r="C13" s="226"/>
      <c r="D13" s="226"/>
      <c r="E13" s="227"/>
      <c r="F13" s="228"/>
      <c r="G13" s="226"/>
      <c r="H13" s="226"/>
      <c r="I13" s="226"/>
      <c r="J13" s="226"/>
      <c r="K13" s="229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9"/>
      <c r="W13" s="240"/>
      <c r="X13" s="232"/>
      <c r="Y13" s="229"/>
      <c r="Z13" s="226"/>
      <c r="AA13" s="226"/>
      <c r="AB13" s="226"/>
      <c r="AC13" s="226"/>
      <c r="AD13" s="226"/>
      <c r="AE13" s="226"/>
      <c r="AF13" s="226"/>
      <c r="AG13" s="233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34"/>
      <c r="AS13" s="226"/>
      <c r="AT13" s="226"/>
      <c r="AU13" s="226"/>
      <c r="AV13" s="226"/>
      <c r="AW13" s="226"/>
      <c r="AX13" s="226"/>
      <c r="AY13" s="226"/>
      <c r="AZ13" s="226"/>
      <c r="BA13" s="226"/>
      <c r="BB13" s="235"/>
      <c r="BC13" s="226"/>
      <c r="BD13" s="226"/>
      <c r="BE13" s="226"/>
      <c r="BF13" s="226"/>
      <c r="BG13" s="226"/>
      <c r="BH13" s="226"/>
      <c r="BI13" s="236"/>
      <c r="BJ13" s="226"/>
      <c r="BK13" s="226"/>
      <c r="BL13" s="226"/>
      <c r="BM13" s="226"/>
      <c r="BN13" s="226"/>
      <c r="BO13" s="235"/>
      <c r="BP13" s="237"/>
      <c r="BQ13" s="237"/>
      <c r="BR13" s="237"/>
      <c r="BS13" s="237"/>
      <c r="BT13" s="237"/>
      <c r="BU13" s="241"/>
      <c r="BV13" s="242"/>
      <c r="BW13" s="224"/>
      <c r="BX13" s="239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</row>
    <row r="14" spans="1:137" s="142" customFormat="1" ht="15">
      <c r="A14" s="401" t="s">
        <v>1</v>
      </c>
      <c r="B14" s="225"/>
      <c r="C14" s="400" t="s">
        <v>23</v>
      </c>
      <c r="D14" s="235">
        <v>1658</v>
      </c>
      <c r="E14" s="392" t="s">
        <v>41</v>
      </c>
      <c r="F14" s="393"/>
      <c r="G14" s="235"/>
      <c r="H14" s="235">
        <v>1</v>
      </c>
      <c r="I14" s="235"/>
      <c r="J14" s="235"/>
      <c r="K14" s="229"/>
      <c r="L14" s="235" t="s">
        <v>783</v>
      </c>
      <c r="M14" s="235"/>
      <c r="N14" s="235"/>
      <c r="O14" s="235"/>
      <c r="P14" s="358">
        <v>90</v>
      </c>
      <c r="Q14" s="358">
        <v>6</v>
      </c>
      <c r="R14" s="358">
        <v>66</v>
      </c>
      <c r="S14" s="358">
        <v>6</v>
      </c>
      <c r="T14" s="358">
        <v>27</v>
      </c>
      <c r="U14" s="358" t="s">
        <v>1058</v>
      </c>
      <c r="V14" s="355"/>
      <c r="W14" s="410">
        <f>IF(T14&gt;0,P14/Q14*R14/S14*(T14*2)/60,)</f>
        <v>148.5</v>
      </c>
      <c r="X14" s="394">
        <f>IF(W14&gt;0,(375.4/W14)*(375.4/W14)*2.54,)</f>
        <v>16.231899529526466</v>
      </c>
      <c r="Y14" s="229"/>
      <c r="Z14" s="235"/>
      <c r="AA14" s="235"/>
      <c r="AB14" s="235"/>
      <c r="AC14" s="358">
        <v>96</v>
      </c>
      <c r="AD14" s="358">
        <v>8</v>
      </c>
      <c r="AE14" s="235"/>
      <c r="AF14" s="235"/>
      <c r="AG14" s="233"/>
      <c r="AH14" s="358" t="s">
        <v>935</v>
      </c>
      <c r="AI14" s="235"/>
      <c r="AJ14" s="235"/>
      <c r="AK14" s="235"/>
      <c r="AL14" s="235"/>
      <c r="AM14" s="235"/>
      <c r="AN14" s="235"/>
      <c r="AO14" s="235"/>
      <c r="AP14" s="235"/>
      <c r="AQ14" s="235"/>
      <c r="AR14" s="234"/>
      <c r="AS14" s="235">
        <v>220</v>
      </c>
      <c r="AT14" s="235">
        <v>165</v>
      </c>
      <c r="AU14" s="235"/>
      <c r="AV14" s="235"/>
      <c r="AW14" s="235">
        <v>144</v>
      </c>
      <c r="AX14" s="235">
        <v>20</v>
      </c>
      <c r="AY14" s="235"/>
      <c r="AZ14" s="235">
        <v>42</v>
      </c>
      <c r="BA14" s="235"/>
      <c r="BB14" s="235"/>
      <c r="BC14" s="235">
        <v>116</v>
      </c>
      <c r="BD14" s="235">
        <v>52.5</v>
      </c>
      <c r="BE14" s="235">
        <v>3</v>
      </c>
      <c r="BF14" s="235">
        <v>38</v>
      </c>
      <c r="BG14" s="235">
        <v>4</v>
      </c>
      <c r="BH14" s="235" t="s">
        <v>941</v>
      </c>
      <c r="BI14" s="234"/>
      <c r="BJ14" s="358" t="s">
        <v>1026</v>
      </c>
      <c r="BK14" s="358"/>
      <c r="BL14" s="358"/>
      <c r="BM14" s="235"/>
      <c r="BN14" s="235"/>
      <c r="BO14" s="235"/>
      <c r="BP14" s="395" t="s">
        <v>1025</v>
      </c>
      <c r="BQ14" s="395"/>
      <c r="BR14" s="395"/>
      <c r="BS14" s="283"/>
      <c r="BT14" s="283"/>
      <c r="BU14" s="396" t="s">
        <v>115</v>
      </c>
      <c r="BV14" s="397" t="s">
        <v>991</v>
      </c>
      <c r="BW14" s="235" t="s">
        <v>42</v>
      </c>
      <c r="BX14" s="375" t="s">
        <v>92</v>
      </c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</row>
    <row r="15" spans="1:137" s="142" customFormat="1" ht="15">
      <c r="A15" s="403" t="s">
        <v>7</v>
      </c>
      <c r="B15" s="225"/>
      <c r="C15" s="400"/>
      <c r="D15" s="235"/>
      <c r="E15" s="392"/>
      <c r="F15" s="393"/>
      <c r="G15" s="235"/>
      <c r="H15" s="235"/>
      <c r="I15" s="235"/>
      <c r="J15" s="235"/>
      <c r="K15" s="229"/>
      <c r="L15" s="235"/>
      <c r="M15" s="235"/>
      <c r="N15" s="235"/>
      <c r="O15" s="235"/>
      <c r="P15" s="403">
        <v>72</v>
      </c>
      <c r="Q15" s="403">
        <v>6</v>
      </c>
      <c r="R15" s="403">
        <v>72</v>
      </c>
      <c r="S15" s="403">
        <v>6</v>
      </c>
      <c r="T15" s="403">
        <v>25</v>
      </c>
      <c r="U15" s="403" t="s">
        <v>1058</v>
      </c>
      <c r="V15" s="288"/>
      <c r="W15" s="404">
        <v>120</v>
      </c>
      <c r="X15" s="404">
        <v>24.9</v>
      </c>
      <c r="Y15" s="229"/>
      <c r="Z15" s="403" t="s">
        <v>1056</v>
      </c>
      <c r="AA15" s="403"/>
      <c r="AB15" s="403"/>
      <c r="AC15" s="403"/>
      <c r="AD15" s="403"/>
      <c r="AE15" s="403"/>
      <c r="AF15" s="403"/>
      <c r="AG15" s="233"/>
      <c r="AH15" s="358"/>
      <c r="AI15" s="235"/>
      <c r="AJ15" s="235"/>
      <c r="AK15" s="235"/>
      <c r="AL15" s="235"/>
      <c r="AM15" s="235"/>
      <c r="AN15" s="235"/>
      <c r="AO15" s="235"/>
      <c r="AP15" s="235"/>
      <c r="AQ15" s="235"/>
      <c r="AR15" s="234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4"/>
      <c r="BJ15" s="358"/>
      <c r="BK15" s="358"/>
      <c r="BL15" s="358"/>
      <c r="BM15" s="235"/>
      <c r="BN15" s="235"/>
      <c r="BO15" s="235"/>
      <c r="BP15" s="395"/>
      <c r="BQ15" s="395"/>
      <c r="BR15" s="395"/>
      <c r="BS15" s="283"/>
      <c r="BT15" s="283"/>
      <c r="BU15" s="406" t="s">
        <v>116</v>
      </c>
      <c r="BV15" s="397"/>
      <c r="BW15" s="235"/>
      <c r="BX15" s="314" t="s">
        <v>0</v>
      </c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</row>
    <row r="16" spans="1:137" s="142" customFormat="1" ht="15">
      <c r="A16" s="403" t="s">
        <v>6</v>
      </c>
      <c r="B16" s="225"/>
      <c r="C16" s="400"/>
      <c r="D16" s="235"/>
      <c r="E16" s="392"/>
      <c r="F16" s="393"/>
      <c r="G16" s="235"/>
      <c r="H16" s="235"/>
      <c r="I16" s="235"/>
      <c r="J16" s="235"/>
      <c r="K16" s="229"/>
      <c r="L16" s="235"/>
      <c r="M16" s="235"/>
      <c r="N16" s="235"/>
      <c r="O16" s="235"/>
      <c r="P16" s="403">
        <v>72</v>
      </c>
      <c r="Q16" s="403">
        <v>6</v>
      </c>
      <c r="R16" s="403">
        <v>72</v>
      </c>
      <c r="S16" s="403">
        <v>6</v>
      </c>
      <c r="T16" s="403">
        <v>25</v>
      </c>
      <c r="U16" s="403" t="s">
        <v>119</v>
      </c>
      <c r="V16" s="288"/>
      <c r="W16" s="404">
        <v>60</v>
      </c>
      <c r="X16" s="404">
        <v>99.4</v>
      </c>
      <c r="Y16" s="229"/>
      <c r="Z16" s="403" t="s">
        <v>1056</v>
      </c>
      <c r="AA16" s="403"/>
      <c r="AB16" s="403"/>
      <c r="AC16" s="403"/>
      <c r="AD16" s="403"/>
      <c r="AE16" s="403"/>
      <c r="AF16" s="403"/>
      <c r="AG16" s="233"/>
      <c r="AH16" s="358"/>
      <c r="AI16" s="235"/>
      <c r="AJ16" s="235"/>
      <c r="AK16" s="235"/>
      <c r="AL16" s="235"/>
      <c r="AM16" s="235"/>
      <c r="AN16" s="235"/>
      <c r="AO16" s="235"/>
      <c r="AP16" s="235"/>
      <c r="AQ16" s="235"/>
      <c r="AR16" s="234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4"/>
      <c r="BJ16" s="358"/>
      <c r="BK16" s="358"/>
      <c r="BL16" s="358"/>
      <c r="BM16" s="235"/>
      <c r="BN16" s="235"/>
      <c r="BO16" s="235"/>
      <c r="BP16" s="395"/>
      <c r="BQ16" s="395"/>
      <c r="BR16" s="395"/>
      <c r="BS16" s="283"/>
      <c r="BT16" s="283"/>
      <c r="BU16" s="406" t="s">
        <v>116</v>
      </c>
      <c r="BV16" s="397"/>
      <c r="BW16" s="235"/>
      <c r="BX16" s="314" t="s">
        <v>0</v>
      </c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</row>
    <row r="17" spans="1:102" ht="15">
      <c r="A17" s="403" t="s">
        <v>5</v>
      </c>
      <c r="B17" s="402"/>
      <c r="C17" s="407"/>
      <c r="D17" s="403"/>
      <c r="E17" s="408"/>
      <c r="F17" s="409"/>
      <c r="G17" s="403"/>
      <c r="H17" s="403"/>
      <c r="I17" s="403"/>
      <c r="J17" s="403"/>
      <c r="K17" s="288"/>
      <c r="L17" s="403" t="s">
        <v>3</v>
      </c>
      <c r="M17" s="403"/>
      <c r="N17" s="403"/>
      <c r="O17" s="403" t="s">
        <v>4</v>
      </c>
      <c r="P17" s="403">
        <v>48</v>
      </c>
      <c r="Q17" s="403">
        <v>6</v>
      </c>
      <c r="R17" s="403">
        <v>48</v>
      </c>
      <c r="S17" s="403">
        <v>15</v>
      </c>
      <c r="T17" s="403">
        <v>24</v>
      </c>
      <c r="U17" s="403" t="s">
        <v>1059</v>
      </c>
      <c r="V17" s="288"/>
      <c r="W17" s="405">
        <v>60</v>
      </c>
      <c r="X17" s="404">
        <v>99.41</v>
      </c>
      <c r="Y17" s="288"/>
      <c r="Z17" s="403" t="s">
        <v>1056</v>
      </c>
      <c r="AA17" s="403"/>
      <c r="AB17" s="403"/>
      <c r="AC17" s="403"/>
      <c r="AD17" s="403"/>
      <c r="AE17" s="403"/>
      <c r="AF17" s="403"/>
      <c r="AG17" s="233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4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6"/>
      <c r="BJ17" s="235"/>
      <c r="BK17" s="235"/>
      <c r="BL17" s="235"/>
      <c r="BM17" s="235"/>
      <c r="BN17" s="235"/>
      <c r="BO17" s="235"/>
      <c r="BP17" s="283"/>
      <c r="BQ17" s="283"/>
      <c r="BR17" s="283"/>
      <c r="BS17" s="283"/>
      <c r="BT17" s="283"/>
      <c r="BU17" s="406" t="s">
        <v>2</v>
      </c>
      <c r="BV17" s="235"/>
      <c r="BW17" s="235"/>
      <c r="BX17" s="314" t="s">
        <v>0</v>
      </c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</row>
    <row r="18" spans="1:102" ht="13.5">
      <c r="A18" s="371"/>
      <c r="B18" s="225"/>
      <c r="C18" s="226"/>
      <c r="D18" s="226"/>
      <c r="E18" s="232"/>
      <c r="F18" s="228"/>
      <c r="G18" s="226"/>
      <c r="H18" s="226"/>
      <c r="I18" s="226"/>
      <c r="J18" s="226"/>
      <c r="K18" s="229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9"/>
      <c r="W18" s="247"/>
      <c r="X18" s="248"/>
      <c r="Y18" s="229"/>
      <c r="Z18" s="226"/>
      <c r="AA18" s="226"/>
      <c r="AB18" s="226"/>
      <c r="AC18" s="226"/>
      <c r="AD18" s="226"/>
      <c r="AE18" s="226"/>
      <c r="AF18" s="226"/>
      <c r="AG18" s="233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34"/>
      <c r="AS18" s="226"/>
      <c r="AT18" s="226"/>
      <c r="AU18" s="226"/>
      <c r="AV18" s="226"/>
      <c r="AW18" s="226"/>
      <c r="AX18" s="226"/>
      <c r="AY18" s="226"/>
      <c r="AZ18" s="226"/>
      <c r="BA18" s="226"/>
      <c r="BB18" s="235"/>
      <c r="BC18" s="226"/>
      <c r="BD18" s="226"/>
      <c r="BE18" s="226"/>
      <c r="BF18" s="226"/>
      <c r="BG18" s="226"/>
      <c r="BH18" s="226"/>
      <c r="BI18" s="236"/>
      <c r="BJ18" s="226"/>
      <c r="BK18" s="226"/>
      <c r="BL18" s="226"/>
      <c r="BM18" s="226"/>
      <c r="BN18" s="226"/>
      <c r="BO18" s="235"/>
      <c r="BP18" s="369"/>
      <c r="BQ18" s="369"/>
      <c r="BR18" s="369"/>
      <c r="BS18" s="369"/>
      <c r="BT18" s="369"/>
      <c r="BU18" s="226"/>
      <c r="BV18" s="226"/>
      <c r="BW18" s="226"/>
      <c r="BX18" s="239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</row>
    <row r="19" spans="1:102" ht="13.5">
      <c r="A19" s="371"/>
      <c r="B19" s="225"/>
      <c r="C19" s="226"/>
      <c r="D19" s="226"/>
      <c r="E19" s="232"/>
      <c r="F19" s="228"/>
      <c r="G19" s="226"/>
      <c r="H19" s="226"/>
      <c r="I19" s="226"/>
      <c r="J19" s="226"/>
      <c r="K19" s="229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9"/>
      <c r="W19" s="247"/>
      <c r="X19" s="248"/>
      <c r="Y19" s="229"/>
      <c r="Z19" s="226"/>
      <c r="AA19" s="226"/>
      <c r="AB19" s="226"/>
      <c r="AC19" s="226"/>
      <c r="AD19" s="226"/>
      <c r="AE19" s="226"/>
      <c r="AF19" s="226"/>
      <c r="AG19" s="233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34"/>
      <c r="AS19" s="226"/>
      <c r="AT19" s="226"/>
      <c r="AU19" s="226"/>
      <c r="AV19" s="226"/>
      <c r="AW19" s="226"/>
      <c r="AX19" s="226"/>
      <c r="AY19" s="226"/>
      <c r="AZ19" s="226"/>
      <c r="BA19" s="226"/>
      <c r="BB19" s="235"/>
      <c r="BC19" s="226"/>
      <c r="BD19" s="226"/>
      <c r="BE19" s="226"/>
      <c r="BF19" s="226"/>
      <c r="BG19" s="226"/>
      <c r="BH19" s="226"/>
      <c r="BI19" s="236"/>
      <c r="BJ19" s="226"/>
      <c r="BK19" s="226"/>
      <c r="BL19" s="226"/>
      <c r="BM19" s="226"/>
      <c r="BN19" s="226"/>
      <c r="BO19" s="235"/>
      <c r="BP19" s="369"/>
      <c r="BQ19" s="369"/>
      <c r="BR19" s="369"/>
      <c r="BS19" s="369"/>
      <c r="BT19" s="369"/>
      <c r="BU19" s="226"/>
      <c r="BV19" s="226"/>
      <c r="BW19" s="226"/>
      <c r="BX19" s="239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</row>
    <row r="20" spans="1:102" ht="13.5">
      <c r="A20" s="226" t="s">
        <v>386</v>
      </c>
      <c r="B20" s="225"/>
      <c r="C20" s="226" t="s">
        <v>387</v>
      </c>
      <c r="D20" s="226">
        <v>1663</v>
      </c>
      <c r="E20" s="232" t="s">
        <v>26</v>
      </c>
      <c r="F20" s="228"/>
      <c r="G20" s="226"/>
      <c r="H20" s="226">
        <v>1</v>
      </c>
      <c r="I20" s="226"/>
      <c r="J20" s="226"/>
      <c r="K20" s="229"/>
      <c r="L20" s="249">
        <v>80</v>
      </c>
      <c r="M20" s="249"/>
      <c r="N20" s="249"/>
      <c r="O20" s="249">
        <v>8</v>
      </c>
      <c r="P20" s="249">
        <v>48</v>
      </c>
      <c r="Q20" s="249">
        <v>8</v>
      </c>
      <c r="R20" s="249">
        <v>40</v>
      </c>
      <c r="S20" s="249">
        <v>20</v>
      </c>
      <c r="T20" s="249">
        <v>15</v>
      </c>
      <c r="U20" s="249"/>
      <c r="V20" s="229"/>
      <c r="W20" s="231">
        <f>L20/O20*P20/Q20*R20/S20*30/60</f>
        <v>60</v>
      </c>
      <c r="X20" s="253">
        <v>99.41</v>
      </c>
      <c r="Y20" s="229"/>
      <c r="Z20" s="226">
        <v>36</v>
      </c>
      <c r="AA20" s="226">
        <v>6</v>
      </c>
      <c r="AB20" s="226">
        <v>36</v>
      </c>
      <c r="AC20" s="226">
        <v>72</v>
      </c>
      <c r="AD20" s="226"/>
      <c r="AE20" s="226"/>
      <c r="AF20" s="226"/>
      <c r="AG20" s="233"/>
      <c r="AH20" s="259" t="s">
        <v>935</v>
      </c>
      <c r="AI20" s="226"/>
      <c r="AJ20" s="226"/>
      <c r="AK20" s="226"/>
      <c r="AL20" s="226"/>
      <c r="AM20" s="226"/>
      <c r="AN20" s="226"/>
      <c r="AO20" s="226"/>
      <c r="AP20" s="226"/>
      <c r="AQ20" s="226"/>
      <c r="AR20" s="234"/>
      <c r="AS20" s="226">
        <v>254</v>
      </c>
      <c r="AT20" s="226">
        <v>209.5</v>
      </c>
      <c r="AU20" s="226"/>
      <c r="AV20" s="226"/>
      <c r="AW20" s="226"/>
      <c r="AX20" s="226"/>
      <c r="AY20" s="226"/>
      <c r="AZ20" s="226"/>
      <c r="BA20" s="226"/>
      <c r="BB20" s="235"/>
      <c r="BC20" s="226"/>
      <c r="BD20" s="226"/>
      <c r="BE20" s="226"/>
      <c r="BF20" s="226"/>
      <c r="BG20" s="226">
        <v>6</v>
      </c>
      <c r="BH20" s="226" t="s">
        <v>504</v>
      </c>
      <c r="BI20" s="236"/>
      <c r="BJ20" s="226">
        <v>360</v>
      </c>
      <c r="BK20" s="226"/>
      <c r="BL20" s="226"/>
      <c r="BM20" s="226"/>
      <c r="BN20" s="226"/>
      <c r="BO20" s="235"/>
      <c r="BP20" s="237"/>
      <c r="BQ20" s="237"/>
      <c r="BR20" s="237"/>
      <c r="BS20" s="237"/>
      <c r="BT20" s="237"/>
      <c r="BU20" s="250" t="s">
        <v>389</v>
      </c>
      <c r="BV20" s="226"/>
      <c r="BW20" s="226"/>
      <c r="BX20" s="239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</row>
    <row r="21" spans="1:102" ht="13.5">
      <c r="A21" s="226"/>
      <c r="B21" s="225"/>
      <c r="C21" s="226"/>
      <c r="D21" s="226"/>
      <c r="E21" s="232"/>
      <c r="F21" s="228"/>
      <c r="G21" s="226"/>
      <c r="H21" s="226"/>
      <c r="I21" s="226"/>
      <c r="J21" s="226"/>
      <c r="K21" s="22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29"/>
      <c r="W21" s="231"/>
      <c r="X21" s="253"/>
      <c r="Y21" s="229"/>
      <c r="Z21" s="226"/>
      <c r="AA21" s="226"/>
      <c r="AB21" s="226"/>
      <c r="AC21" s="226"/>
      <c r="AD21" s="226"/>
      <c r="AE21" s="226"/>
      <c r="AF21" s="226"/>
      <c r="AG21" s="233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34"/>
      <c r="AS21" s="226"/>
      <c r="AT21" s="226"/>
      <c r="AU21" s="226"/>
      <c r="AV21" s="226"/>
      <c r="AW21" s="226"/>
      <c r="AX21" s="226"/>
      <c r="AY21" s="226"/>
      <c r="AZ21" s="226"/>
      <c r="BA21" s="226"/>
      <c r="BB21" s="235"/>
      <c r="BC21" s="226"/>
      <c r="BD21" s="226"/>
      <c r="BE21" s="226"/>
      <c r="BF21" s="226"/>
      <c r="BG21" s="226"/>
      <c r="BH21" s="226"/>
      <c r="BI21" s="236"/>
      <c r="BJ21" s="226"/>
      <c r="BK21" s="226"/>
      <c r="BL21" s="226"/>
      <c r="BM21" s="226"/>
      <c r="BN21" s="226"/>
      <c r="BO21" s="235"/>
      <c r="BP21" s="237"/>
      <c r="BQ21" s="237"/>
      <c r="BR21" s="237"/>
      <c r="BS21" s="237"/>
      <c r="BT21" s="237"/>
      <c r="BU21" s="226"/>
      <c r="BV21" s="226"/>
      <c r="BW21" s="226"/>
      <c r="BX21" s="239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</row>
    <row r="22" spans="1:102" ht="13.5">
      <c r="A22" s="224" t="s">
        <v>977</v>
      </c>
      <c r="B22" s="225"/>
      <c r="C22" s="226" t="s">
        <v>99</v>
      </c>
      <c r="D22" s="226">
        <v>1664</v>
      </c>
      <c r="E22" s="232" t="s">
        <v>978</v>
      </c>
      <c r="F22" s="228"/>
      <c r="G22" s="226"/>
      <c r="H22" s="226">
        <v>1</v>
      </c>
      <c r="I22" s="226"/>
      <c r="J22" s="226"/>
      <c r="K22" s="229"/>
      <c r="L22" s="249">
        <v>120</v>
      </c>
      <c r="M22" s="249"/>
      <c r="N22" s="249"/>
      <c r="O22" s="249">
        <v>8</v>
      </c>
      <c r="P22" s="249">
        <v>96</v>
      </c>
      <c r="Q22" s="249">
        <v>6</v>
      </c>
      <c r="R22" s="249">
        <v>80</v>
      </c>
      <c r="S22" s="249">
        <v>6</v>
      </c>
      <c r="T22" s="249">
        <v>17</v>
      </c>
      <c r="U22" s="249"/>
      <c r="V22" s="229"/>
      <c r="W22" s="231">
        <v>120.8</v>
      </c>
      <c r="X22" s="253">
        <v>24.9</v>
      </c>
      <c r="Y22" s="229"/>
      <c r="Z22" s="226"/>
      <c r="AA22" s="226"/>
      <c r="AB22" s="226"/>
      <c r="AC22" s="226"/>
      <c r="AD22" s="226"/>
      <c r="AE22" s="226"/>
      <c r="AF22" s="226"/>
      <c r="AG22" s="233"/>
      <c r="AH22" s="259" t="s">
        <v>935</v>
      </c>
      <c r="AI22" s="226"/>
      <c r="AJ22" s="226"/>
      <c r="AK22" s="226"/>
      <c r="AL22" s="226"/>
      <c r="AM22" s="226"/>
      <c r="AN22" s="226"/>
      <c r="AO22" s="226"/>
      <c r="AP22" s="226"/>
      <c r="AQ22" s="226"/>
      <c r="AR22" s="234"/>
      <c r="AS22" s="226"/>
      <c r="AT22" s="226"/>
      <c r="AU22" s="226"/>
      <c r="AV22" s="226"/>
      <c r="AW22" s="226"/>
      <c r="AX22" s="226"/>
      <c r="AY22" s="226"/>
      <c r="AZ22" s="226"/>
      <c r="BA22" s="226"/>
      <c r="BB22" s="235"/>
      <c r="BC22" s="226"/>
      <c r="BD22" s="226"/>
      <c r="BE22" s="226"/>
      <c r="BF22" s="226"/>
      <c r="BG22" s="226"/>
      <c r="BH22" s="226"/>
      <c r="BI22" s="236"/>
      <c r="BJ22" s="226"/>
      <c r="BK22" s="226"/>
      <c r="BL22" s="226"/>
      <c r="BM22" s="226"/>
      <c r="BN22" s="226"/>
      <c r="BO22" s="235"/>
      <c r="BP22" s="369"/>
      <c r="BQ22" s="369"/>
      <c r="BR22" s="369"/>
      <c r="BS22" s="369"/>
      <c r="BT22" s="369"/>
      <c r="BU22" s="250" t="s">
        <v>1024</v>
      </c>
      <c r="BV22" s="226"/>
      <c r="BW22" s="226"/>
      <c r="BX22" s="239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</row>
    <row r="23" spans="1:102" ht="13.5">
      <c r="A23" s="254"/>
      <c r="B23" s="225"/>
      <c r="C23" s="226"/>
      <c r="D23" s="226"/>
      <c r="E23" s="232"/>
      <c r="F23" s="228"/>
      <c r="G23" s="226"/>
      <c r="H23" s="226"/>
      <c r="I23" s="226"/>
      <c r="J23" s="226"/>
      <c r="K23" s="22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29"/>
      <c r="W23" s="231"/>
      <c r="X23" s="253"/>
      <c r="Y23" s="229"/>
      <c r="Z23" s="226"/>
      <c r="AA23" s="226"/>
      <c r="AB23" s="226"/>
      <c r="AC23" s="226"/>
      <c r="AD23" s="226"/>
      <c r="AE23" s="226"/>
      <c r="AF23" s="226"/>
      <c r="AG23" s="233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34"/>
      <c r="AS23" s="226"/>
      <c r="AT23" s="226"/>
      <c r="AU23" s="226"/>
      <c r="AV23" s="226"/>
      <c r="AW23" s="226"/>
      <c r="AX23" s="226"/>
      <c r="AY23" s="226"/>
      <c r="AZ23" s="226"/>
      <c r="BA23" s="226"/>
      <c r="BB23" s="235"/>
      <c r="BC23" s="226"/>
      <c r="BD23" s="226"/>
      <c r="BE23" s="226"/>
      <c r="BF23" s="226"/>
      <c r="BG23" s="226"/>
      <c r="BH23" s="226"/>
      <c r="BI23" s="236"/>
      <c r="BJ23" s="226"/>
      <c r="BK23" s="226"/>
      <c r="BL23" s="226"/>
      <c r="BM23" s="226"/>
      <c r="BN23" s="226"/>
      <c r="BO23" s="235"/>
      <c r="BP23" s="237" t="s">
        <v>390</v>
      </c>
      <c r="BQ23" s="237" t="s">
        <v>390</v>
      </c>
      <c r="BR23" s="237" t="s">
        <v>390</v>
      </c>
      <c r="BS23" s="237" t="s">
        <v>390</v>
      </c>
      <c r="BT23" s="237"/>
      <c r="BU23" s="226"/>
      <c r="BV23" s="226"/>
      <c r="BW23" s="226"/>
      <c r="BX23" s="239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</row>
    <row r="24" spans="1:102" ht="13.5">
      <c r="A24" s="226"/>
      <c r="B24" s="225"/>
      <c r="C24" s="226"/>
      <c r="D24" s="226"/>
      <c r="E24" s="232"/>
      <c r="F24" s="228"/>
      <c r="G24" s="226"/>
      <c r="H24" s="226"/>
      <c r="I24" s="226"/>
      <c r="J24" s="226"/>
      <c r="K24" s="22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29"/>
      <c r="W24" s="231"/>
      <c r="X24" s="253"/>
      <c r="Y24" s="229"/>
      <c r="Z24" s="226"/>
      <c r="AA24" s="226"/>
      <c r="AB24" s="226"/>
      <c r="AC24" s="226"/>
      <c r="AD24" s="226"/>
      <c r="AE24" s="226"/>
      <c r="AF24" s="226"/>
      <c r="AG24" s="233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34"/>
      <c r="AS24" s="226"/>
      <c r="AT24" s="226"/>
      <c r="AU24" s="226"/>
      <c r="AV24" s="226"/>
      <c r="AW24" s="226"/>
      <c r="AX24" s="226"/>
      <c r="AY24" s="226"/>
      <c r="AZ24" s="226"/>
      <c r="BA24" s="226"/>
      <c r="BB24" s="235"/>
      <c r="BC24" s="226"/>
      <c r="BD24" s="226"/>
      <c r="BE24" s="226"/>
      <c r="BF24" s="226"/>
      <c r="BG24" s="226"/>
      <c r="BH24" s="226"/>
      <c r="BI24" s="236"/>
      <c r="BJ24" s="226"/>
      <c r="BK24" s="226"/>
      <c r="BL24" s="226"/>
      <c r="BM24" s="226"/>
      <c r="BN24" s="226"/>
      <c r="BO24" s="235"/>
      <c r="BP24" s="237"/>
      <c r="BQ24" s="237"/>
      <c r="BR24" s="237"/>
      <c r="BS24" s="237"/>
      <c r="BT24" s="237"/>
      <c r="BU24" s="226"/>
      <c r="BV24" s="226"/>
      <c r="BW24" s="226"/>
      <c r="BX24" s="239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</row>
    <row r="25" spans="1:102" ht="13.5">
      <c r="A25" s="226"/>
      <c r="B25" s="225"/>
      <c r="C25" s="226"/>
      <c r="D25" s="226"/>
      <c r="E25" s="232"/>
      <c r="F25" s="228"/>
      <c r="G25" s="226"/>
      <c r="H25" s="226"/>
      <c r="I25" s="226"/>
      <c r="J25" s="226"/>
      <c r="K25" s="229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9"/>
      <c r="W25" s="240"/>
      <c r="X25" s="232"/>
      <c r="Y25" s="229"/>
      <c r="Z25" s="226"/>
      <c r="AA25" s="226"/>
      <c r="AB25" s="226"/>
      <c r="AC25" s="226"/>
      <c r="AD25" s="226"/>
      <c r="AE25" s="226"/>
      <c r="AF25" s="226"/>
      <c r="AG25" s="233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34"/>
      <c r="AS25" s="226"/>
      <c r="AT25" s="226"/>
      <c r="AU25" s="226"/>
      <c r="AV25" s="226"/>
      <c r="AW25" s="226"/>
      <c r="AX25" s="226"/>
      <c r="AY25" s="226"/>
      <c r="AZ25" s="226"/>
      <c r="BA25" s="226"/>
      <c r="BB25" s="235"/>
      <c r="BC25" s="226"/>
      <c r="BD25" s="226"/>
      <c r="BE25" s="226"/>
      <c r="BF25" s="226"/>
      <c r="BG25" s="226"/>
      <c r="BH25" s="226"/>
      <c r="BI25" s="236"/>
      <c r="BJ25" s="226"/>
      <c r="BK25" s="226"/>
      <c r="BL25" s="226"/>
      <c r="BM25" s="226"/>
      <c r="BN25" s="226"/>
      <c r="BO25" s="235"/>
      <c r="BP25" s="237"/>
      <c r="BQ25" s="237"/>
      <c r="BR25" s="237"/>
      <c r="BS25" s="237"/>
      <c r="BT25" s="237"/>
      <c r="BU25" s="226"/>
      <c r="BV25" s="226"/>
      <c r="BW25" s="226"/>
      <c r="BX25" s="239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</row>
    <row r="26" spans="1:102" ht="13.5">
      <c r="A26" s="226" t="s">
        <v>278</v>
      </c>
      <c r="B26" s="225"/>
      <c r="C26" s="226" t="s">
        <v>387</v>
      </c>
      <c r="D26" s="226">
        <v>1680</v>
      </c>
      <c r="E26" s="232" t="s">
        <v>279</v>
      </c>
      <c r="F26" s="228">
        <v>5</v>
      </c>
      <c r="G26" s="226" t="s">
        <v>280</v>
      </c>
      <c r="H26" s="226">
        <v>2</v>
      </c>
      <c r="I26" s="226"/>
      <c r="J26" s="226"/>
      <c r="K26" s="229"/>
      <c r="L26" s="249">
        <v>80</v>
      </c>
      <c r="M26" s="249">
        <v>8</v>
      </c>
      <c r="N26" s="249"/>
      <c r="O26" s="249"/>
      <c r="P26" s="249"/>
      <c r="Q26" s="249"/>
      <c r="R26" s="249"/>
      <c r="S26" s="249">
        <v>7</v>
      </c>
      <c r="T26" s="249">
        <v>30</v>
      </c>
      <c r="U26" s="249"/>
      <c r="V26" s="255"/>
      <c r="W26" s="256">
        <v>60</v>
      </c>
      <c r="X26" s="253">
        <v>99.5</v>
      </c>
      <c r="Y26" s="255"/>
      <c r="Z26" s="249"/>
      <c r="AA26" s="249"/>
      <c r="AB26" s="249"/>
      <c r="AC26" s="249"/>
      <c r="AD26" s="249"/>
      <c r="AE26" s="249"/>
      <c r="AF26" s="249"/>
      <c r="AG26" s="257"/>
      <c r="AH26" s="249">
        <v>80</v>
      </c>
      <c r="AI26" s="249"/>
      <c r="AJ26" s="249"/>
      <c r="AK26" s="249">
        <v>9</v>
      </c>
      <c r="AL26" s="249">
        <v>60</v>
      </c>
      <c r="AM26" s="249">
        <v>6</v>
      </c>
      <c r="AN26" s="249">
        <v>72</v>
      </c>
      <c r="AO26" s="249">
        <v>6</v>
      </c>
      <c r="AP26" s="249">
        <v>60</v>
      </c>
      <c r="AQ26" s="249">
        <v>8</v>
      </c>
      <c r="AR26" s="234"/>
      <c r="AS26" s="226" t="s">
        <v>388</v>
      </c>
      <c r="AT26" s="226">
        <v>260</v>
      </c>
      <c r="AU26" s="226"/>
      <c r="AV26" s="226"/>
      <c r="AW26" s="226">
        <v>245</v>
      </c>
      <c r="AX26" s="226">
        <v>45</v>
      </c>
      <c r="AY26" s="226">
        <v>85</v>
      </c>
      <c r="AZ26" s="226">
        <v>120</v>
      </c>
      <c r="BA26" s="226">
        <v>45</v>
      </c>
      <c r="BB26" s="235"/>
      <c r="BC26" s="226">
        <v>167</v>
      </c>
      <c r="BD26" s="226">
        <v>190</v>
      </c>
      <c r="BE26" s="226">
        <v>3.1</v>
      </c>
      <c r="BF26" s="226">
        <v>55.9</v>
      </c>
      <c r="BG26" s="226">
        <v>4</v>
      </c>
      <c r="BH26" s="226" t="s">
        <v>281</v>
      </c>
      <c r="BI26" s="236"/>
      <c r="BJ26" s="226"/>
      <c r="BK26" s="226"/>
      <c r="BL26" s="226"/>
      <c r="BM26" s="226"/>
      <c r="BN26" s="226"/>
      <c r="BO26" s="235"/>
      <c r="BP26" s="237" t="s">
        <v>282</v>
      </c>
      <c r="BQ26" s="237" t="s">
        <v>282</v>
      </c>
      <c r="BR26" s="237" t="s">
        <v>282</v>
      </c>
      <c r="BS26" s="237" t="s">
        <v>282</v>
      </c>
      <c r="BT26" s="237"/>
      <c r="BU26" s="226" t="s">
        <v>129</v>
      </c>
      <c r="BV26" s="258" t="s">
        <v>296</v>
      </c>
      <c r="BW26" s="226"/>
      <c r="BX26" s="239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</row>
    <row r="27" spans="1:102" ht="13.5">
      <c r="A27" s="226" t="s">
        <v>297</v>
      </c>
      <c r="B27" s="225"/>
      <c r="C27" s="226" t="s">
        <v>301</v>
      </c>
      <c r="D27" s="226">
        <v>1680</v>
      </c>
      <c r="E27" s="232" t="s">
        <v>279</v>
      </c>
      <c r="F27" s="228">
        <v>5</v>
      </c>
      <c r="G27" s="226"/>
      <c r="H27" s="226">
        <v>1</v>
      </c>
      <c r="I27" s="226"/>
      <c r="J27" s="226"/>
      <c r="K27" s="229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9"/>
      <c r="W27" s="240">
        <v>30</v>
      </c>
      <c r="X27" s="232">
        <v>397.7</v>
      </c>
      <c r="Y27" s="229"/>
      <c r="Z27" s="226"/>
      <c r="AA27" s="226"/>
      <c r="AB27" s="226"/>
      <c r="AC27" s="226"/>
      <c r="AD27" s="226"/>
      <c r="AE27" s="226"/>
      <c r="AF27" s="226"/>
      <c r="AG27" s="233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34"/>
      <c r="AS27" s="226"/>
      <c r="AT27" s="226"/>
      <c r="AU27" s="226"/>
      <c r="AV27" s="226"/>
      <c r="AW27" s="226"/>
      <c r="AX27" s="226"/>
      <c r="AY27" s="226"/>
      <c r="AZ27" s="226"/>
      <c r="BA27" s="226"/>
      <c r="BB27" s="235"/>
      <c r="BC27" s="251">
        <v>255</v>
      </c>
      <c r="BD27" s="251">
        <v>161</v>
      </c>
      <c r="BE27" s="226"/>
      <c r="BF27" s="226"/>
      <c r="BG27" s="226">
        <v>4</v>
      </c>
      <c r="BH27" s="226" t="s">
        <v>302</v>
      </c>
      <c r="BI27" s="236"/>
      <c r="BJ27" s="226"/>
      <c r="BK27" s="226"/>
      <c r="BL27" s="226"/>
      <c r="BM27" s="226"/>
      <c r="BN27" s="226"/>
      <c r="BO27" s="235"/>
      <c r="BP27" s="237"/>
      <c r="BQ27" s="237"/>
      <c r="BR27" s="237"/>
      <c r="BS27" s="237"/>
      <c r="BT27" s="237"/>
      <c r="BU27" s="226" t="s">
        <v>303</v>
      </c>
      <c r="BV27" s="226" t="s">
        <v>304</v>
      </c>
      <c r="BW27" s="226"/>
      <c r="BX27" s="239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</row>
    <row r="28" spans="1:102" ht="13.5">
      <c r="A28" s="226" t="s">
        <v>297</v>
      </c>
      <c r="B28" s="225"/>
      <c r="C28" s="226" t="s">
        <v>387</v>
      </c>
      <c r="D28" s="226">
        <v>1680</v>
      </c>
      <c r="E28" s="232" t="s">
        <v>279</v>
      </c>
      <c r="F28" s="228">
        <v>5</v>
      </c>
      <c r="G28" s="226">
        <v>336</v>
      </c>
      <c r="H28" s="226">
        <v>1</v>
      </c>
      <c r="I28" s="226"/>
      <c r="J28" s="226"/>
      <c r="K28" s="229"/>
      <c r="L28" s="226">
        <v>96</v>
      </c>
      <c r="M28" s="226">
        <v>8</v>
      </c>
      <c r="N28" s="226">
        <v>120</v>
      </c>
      <c r="O28" s="259">
        <v>5</v>
      </c>
      <c r="P28" s="259">
        <v>72</v>
      </c>
      <c r="Q28" s="259">
        <v>6</v>
      </c>
      <c r="R28" s="259">
        <v>42</v>
      </c>
      <c r="S28" s="259">
        <v>6</v>
      </c>
      <c r="T28" s="259">
        <v>29</v>
      </c>
      <c r="U28" s="259"/>
      <c r="V28" s="229"/>
      <c r="W28" s="260">
        <v>57.6</v>
      </c>
      <c r="X28" s="261">
        <v>107.89</v>
      </c>
      <c r="Y28" s="229"/>
      <c r="Z28" s="226">
        <v>36</v>
      </c>
      <c r="AA28" s="226">
        <v>6</v>
      </c>
      <c r="AB28" s="226">
        <v>36</v>
      </c>
      <c r="AC28" s="226">
        <v>72</v>
      </c>
      <c r="AD28" s="226"/>
      <c r="AE28" s="226"/>
      <c r="AF28" s="226"/>
      <c r="AG28" s="233"/>
      <c r="AH28" s="226">
        <v>96</v>
      </c>
      <c r="AI28" s="226"/>
      <c r="AJ28" s="226"/>
      <c r="AK28" s="226">
        <v>8</v>
      </c>
      <c r="AL28" s="226">
        <v>78</v>
      </c>
      <c r="AM28" s="226">
        <v>6</v>
      </c>
      <c r="AN28" s="226">
        <v>60</v>
      </c>
      <c r="AO28" s="226">
        <v>6</v>
      </c>
      <c r="AP28" s="226">
        <v>56</v>
      </c>
      <c r="AQ28" s="226">
        <v>6</v>
      </c>
      <c r="AR28" s="234"/>
      <c r="AS28" s="226" t="s">
        <v>305</v>
      </c>
      <c r="AT28" s="226" t="s">
        <v>305</v>
      </c>
      <c r="AU28" s="226"/>
      <c r="AV28" s="226"/>
      <c r="AW28" s="226" t="s">
        <v>305</v>
      </c>
      <c r="AX28" s="226" t="s">
        <v>305</v>
      </c>
      <c r="AY28" s="226" t="s">
        <v>305</v>
      </c>
      <c r="AZ28" s="226" t="s">
        <v>305</v>
      </c>
      <c r="BA28" s="226" t="s">
        <v>305</v>
      </c>
      <c r="BB28" s="235"/>
      <c r="BC28" s="226">
        <v>255</v>
      </c>
      <c r="BD28" s="226">
        <v>161</v>
      </c>
      <c r="BE28" s="226">
        <v>3</v>
      </c>
      <c r="BF28" s="226"/>
      <c r="BG28" s="226">
        <v>4</v>
      </c>
      <c r="BH28" s="226" t="s">
        <v>281</v>
      </c>
      <c r="BI28" s="236"/>
      <c r="BJ28" s="226" t="s">
        <v>305</v>
      </c>
      <c r="BK28" s="226" t="s">
        <v>305</v>
      </c>
      <c r="BL28" s="226" t="s">
        <v>305</v>
      </c>
      <c r="BM28" s="226" t="s">
        <v>305</v>
      </c>
      <c r="BN28" s="226" t="s">
        <v>305</v>
      </c>
      <c r="BO28" s="235"/>
      <c r="BP28" s="237"/>
      <c r="BQ28" s="237"/>
      <c r="BR28" s="237"/>
      <c r="BS28" s="237"/>
      <c r="BT28" s="237"/>
      <c r="BU28" s="226" t="s">
        <v>210</v>
      </c>
      <c r="BV28" s="226" t="s">
        <v>208</v>
      </c>
      <c r="BW28" s="226"/>
      <c r="BX28" s="239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</row>
    <row r="29" spans="1:102" ht="13.5">
      <c r="A29" s="226" t="s">
        <v>137</v>
      </c>
      <c r="B29" s="225"/>
      <c r="C29" s="226"/>
      <c r="D29" s="226"/>
      <c r="E29" s="232"/>
      <c r="F29" s="228"/>
      <c r="G29" s="251">
        <v>336</v>
      </c>
      <c r="H29" s="226"/>
      <c r="I29" s="226"/>
      <c r="J29" s="226"/>
      <c r="K29" s="229"/>
      <c r="L29" s="251">
        <v>96</v>
      </c>
      <c r="M29" s="251">
        <v>8</v>
      </c>
      <c r="N29" s="251">
        <v>120</v>
      </c>
      <c r="O29" s="251">
        <v>6</v>
      </c>
      <c r="P29" s="251">
        <v>90</v>
      </c>
      <c r="Q29" s="251">
        <v>6</v>
      </c>
      <c r="R29" s="251">
        <v>42</v>
      </c>
      <c r="S29" s="251">
        <v>6</v>
      </c>
      <c r="T29" s="251">
        <v>29</v>
      </c>
      <c r="U29" s="251"/>
      <c r="V29" s="229"/>
      <c r="W29" s="262">
        <v>30</v>
      </c>
      <c r="X29" s="263">
        <v>397.7</v>
      </c>
      <c r="Y29" s="229"/>
      <c r="Z29" s="226"/>
      <c r="AA29" s="226"/>
      <c r="AB29" s="226"/>
      <c r="AC29" s="226"/>
      <c r="AD29" s="226"/>
      <c r="AE29" s="226"/>
      <c r="AF29" s="226"/>
      <c r="AG29" s="233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34"/>
      <c r="AS29" s="226"/>
      <c r="AT29" s="226"/>
      <c r="AU29" s="226"/>
      <c r="AV29" s="226"/>
      <c r="AW29" s="226"/>
      <c r="AX29" s="226"/>
      <c r="AY29" s="226"/>
      <c r="AZ29" s="226"/>
      <c r="BA29" s="226"/>
      <c r="BB29" s="235"/>
      <c r="BC29" s="226"/>
      <c r="BD29" s="226"/>
      <c r="BE29" s="226"/>
      <c r="BF29" s="226"/>
      <c r="BG29" s="226"/>
      <c r="BH29" s="226"/>
      <c r="BI29" s="236"/>
      <c r="BJ29" s="226"/>
      <c r="BK29" s="226"/>
      <c r="BL29" s="226"/>
      <c r="BM29" s="226"/>
      <c r="BN29" s="226"/>
      <c r="BO29" s="235"/>
      <c r="BP29" s="237"/>
      <c r="BQ29" s="237"/>
      <c r="BR29" s="237"/>
      <c r="BS29" s="237"/>
      <c r="BT29" s="237"/>
      <c r="BU29" s="226"/>
      <c r="BV29" s="226"/>
      <c r="BW29" s="226"/>
      <c r="BX29" s="239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</row>
    <row r="30" spans="1:102" ht="12" customHeight="1">
      <c r="A30" s="226" t="s">
        <v>431</v>
      </c>
      <c r="B30" s="225"/>
      <c r="C30" s="226" t="s">
        <v>432</v>
      </c>
      <c r="D30" s="226">
        <v>1685</v>
      </c>
      <c r="E30" s="232" t="s">
        <v>433</v>
      </c>
      <c r="F30" s="228">
        <v>5</v>
      </c>
      <c r="G30" s="226"/>
      <c r="H30" s="226">
        <v>2</v>
      </c>
      <c r="I30" s="226"/>
      <c r="J30" s="226"/>
      <c r="K30" s="229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9"/>
      <c r="W30" s="240">
        <v>60</v>
      </c>
      <c r="X30" s="232">
        <v>99.5</v>
      </c>
      <c r="Y30" s="229"/>
      <c r="Z30" s="226"/>
      <c r="AA30" s="226"/>
      <c r="AB30" s="226"/>
      <c r="AC30" s="226"/>
      <c r="AD30" s="226"/>
      <c r="AE30" s="226"/>
      <c r="AF30" s="226"/>
      <c r="AG30" s="233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34"/>
      <c r="AS30" s="226"/>
      <c r="AT30" s="226"/>
      <c r="AU30" s="226"/>
      <c r="AV30" s="226"/>
      <c r="AW30" s="226"/>
      <c r="AX30" s="226"/>
      <c r="AY30" s="226"/>
      <c r="AZ30" s="226"/>
      <c r="BA30" s="226"/>
      <c r="BB30" s="235"/>
      <c r="BC30" s="226">
        <v>245</v>
      </c>
      <c r="BD30" s="226">
        <v>275</v>
      </c>
      <c r="BE30" s="226"/>
      <c r="BF30" s="226"/>
      <c r="BG30" s="226">
        <v>8</v>
      </c>
      <c r="BH30" s="226" t="s">
        <v>434</v>
      </c>
      <c r="BI30" s="236"/>
      <c r="BJ30" s="226">
        <v>1900</v>
      </c>
      <c r="BK30" s="226"/>
      <c r="BL30" s="226"/>
      <c r="BM30" s="226"/>
      <c r="BN30" s="226"/>
      <c r="BO30" s="235"/>
      <c r="BP30" s="237"/>
      <c r="BQ30" s="237"/>
      <c r="BR30" s="237"/>
      <c r="BS30" s="237"/>
      <c r="BT30" s="237"/>
      <c r="BU30" s="226" t="s">
        <v>599</v>
      </c>
      <c r="BV30" s="226" t="s">
        <v>795</v>
      </c>
      <c r="BW30" s="226"/>
      <c r="BX30" s="239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</row>
    <row r="31" spans="1:102" ht="12" customHeight="1">
      <c r="A31" s="226"/>
      <c r="B31" s="225"/>
      <c r="C31" s="226"/>
      <c r="D31" s="226"/>
      <c r="E31" s="232"/>
      <c r="F31" s="228"/>
      <c r="G31" s="226"/>
      <c r="H31" s="226"/>
      <c r="I31" s="226"/>
      <c r="J31" s="226"/>
      <c r="K31" s="229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9"/>
      <c r="W31" s="240"/>
      <c r="X31" s="232"/>
      <c r="Y31" s="229"/>
      <c r="Z31" s="226"/>
      <c r="AA31" s="226"/>
      <c r="AB31" s="226"/>
      <c r="AC31" s="226"/>
      <c r="AD31" s="226"/>
      <c r="AE31" s="226"/>
      <c r="AF31" s="226"/>
      <c r="AG31" s="233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34"/>
      <c r="AS31" s="226"/>
      <c r="AT31" s="226"/>
      <c r="AU31" s="226"/>
      <c r="AV31" s="226"/>
      <c r="AW31" s="226"/>
      <c r="AX31" s="226"/>
      <c r="AY31" s="226"/>
      <c r="AZ31" s="226"/>
      <c r="BA31" s="226"/>
      <c r="BB31" s="235"/>
      <c r="BC31" s="226"/>
      <c r="BD31" s="226"/>
      <c r="BE31" s="226"/>
      <c r="BF31" s="226"/>
      <c r="BG31" s="226"/>
      <c r="BH31" s="226"/>
      <c r="BI31" s="236"/>
      <c r="BJ31" s="226"/>
      <c r="BK31" s="226"/>
      <c r="BL31" s="226"/>
      <c r="BM31" s="226"/>
      <c r="BN31" s="226"/>
      <c r="BO31" s="235"/>
      <c r="BP31" s="237"/>
      <c r="BQ31" s="237"/>
      <c r="BR31" s="237"/>
      <c r="BS31" s="237"/>
      <c r="BT31" s="237"/>
      <c r="BU31" s="226"/>
      <c r="BV31" s="226"/>
      <c r="BW31" s="226"/>
      <c r="BX31" s="239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</row>
    <row r="32" spans="1:102" s="59" customFormat="1" ht="12" customHeight="1">
      <c r="A32" s="264" t="s">
        <v>309</v>
      </c>
      <c r="B32" s="265"/>
      <c r="C32" s="264" t="s">
        <v>802</v>
      </c>
      <c r="D32" s="264"/>
      <c r="E32" s="266"/>
      <c r="F32" s="267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8"/>
      <c r="X32" s="266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9"/>
      <c r="BQ32" s="269"/>
      <c r="BR32" s="269"/>
      <c r="BS32" s="269"/>
      <c r="BT32" s="269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4"/>
      <c r="CT32" s="264"/>
      <c r="CU32" s="264"/>
      <c r="CV32" s="264"/>
      <c r="CW32" s="264"/>
      <c r="CX32" s="264"/>
    </row>
    <row r="33" spans="1:102" ht="13.5">
      <c r="A33" s="226" t="s">
        <v>310</v>
      </c>
      <c r="B33" s="265" t="s">
        <v>178</v>
      </c>
      <c r="C33" s="226" t="s">
        <v>897</v>
      </c>
      <c r="D33" s="226" t="s">
        <v>179</v>
      </c>
      <c r="E33" s="232" t="s">
        <v>26</v>
      </c>
      <c r="F33" s="228"/>
      <c r="G33" s="226">
        <v>24</v>
      </c>
      <c r="H33" s="226">
        <v>1</v>
      </c>
      <c r="I33" s="226">
        <v>188</v>
      </c>
      <c r="J33" s="226">
        <v>235</v>
      </c>
      <c r="K33" s="229"/>
      <c r="L33" s="226">
        <v>80</v>
      </c>
      <c r="M33" s="226"/>
      <c r="N33" s="226"/>
      <c r="O33" s="226">
        <v>8</v>
      </c>
      <c r="P33" s="226">
        <v>48</v>
      </c>
      <c r="Q33" s="226">
        <v>8</v>
      </c>
      <c r="R33" s="226">
        <v>48</v>
      </c>
      <c r="S33" s="226">
        <v>24</v>
      </c>
      <c r="T33" s="226">
        <v>15</v>
      </c>
      <c r="U33" s="226"/>
      <c r="V33" s="229"/>
      <c r="W33" s="231">
        <f>L33/O33*P33/Q33*R33/S33*30/60</f>
        <v>60</v>
      </c>
      <c r="X33" s="232">
        <v>99.41</v>
      </c>
      <c r="Y33" s="229"/>
      <c r="Z33" s="226">
        <v>36</v>
      </c>
      <c r="AA33" s="226">
        <v>6</v>
      </c>
      <c r="AB33" s="226">
        <v>36</v>
      </c>
      <c r="AC33" s="226">
        <v>72</v>
      </c>
      <c r="AD33" s="226"/>
      <c r="AE33" s="226"/>
      <c r="AF33" s="226"/>
      <c r="AG33" s="233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34"/>
      <c r="AS33" s="226">
        <v>235</v>
      </c>
      <c r="AT33" s="226">
        <v>192</v>
      </c>
      <c r="AU33" s="226"/>
      <c r="AV33" s="226"/>
      <c r="AW33" s="226"/>
      <c r="AX33" s="226"/>
      <c r="AY33" s="226"/>
      <c r="AZ33" s="226"/>
      <c r="BA33" s="226"/>
      <c r="BB33" s="235"/>
      <c r="BC33" s="226">
        <v>167</v>
      </c>
      <c r="BD33" s="226">
        <v>77</v>
      </c>
      <c r="BE33" s="226"/>
      <c r="BF33" s="226"/>
      <c r="BG33" s="226"/>
      <c r="BH33" s="226" t="s">
        <v>180</v>
      </c>
      <c r="BI33" s="236"/>
      <c r="BJ33" s="226">
        <v>175</v>
      </c>
      <c r="BK33" s="226">
        <v>132</v>
      </c>
      <c r="BL33" s="226"/>
      <c r="BM33" s="226"/>
      <c r="BN33" s="226">
        <v>108</v>
      </c>
      <c r="BO33" s="235"/>
      <c r="BP33" s="237"/>
      <c r="BQ33" s="237"/>
      <c r="BR33" s="237"/>
      <c r="BS33" s="237"/>
      <c r="BT33" s="237"/>
      <c r="BU33" s="226" t="s">
        <v>181</v>
      </c>
      <c r="BV33" s="226" t="s">
        <v>1050</v>
      </c>
      <c r="BW33" s="226" t="s">
        <v>44</v>
      </c>
      <c r="BX33" s="239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</row>
    <row r="34" spans="1:102" ht="13.5">
      <c r="A34" s="226" t="s">
        <v>250</v>
      </c>
      <c r="B34" s="265" t="s">
        <v>195</v>
      </c>
      <c r="C34" s="226" t="s">
        <v>196</v>
      </c>
      <c r="D34" s="226">
        <v>1660</v>
      </c>
      <c r="E34" s="232" t="s">
        <v>26</v>
      </c>
      <c r="F34" s="228"/>
      <c r="G34" s="226">
        <v>24</v>
      </c>
      <c r="H34" s="226">
        <v>1</v>
      </c>
      <c r="I34" s="226">
        <v>188</v>
      </c>
      <c r="J34" s="226">
        <v>235</v>
      </c>
      <c r="K34" s="229"/>
      <c r="L34" s="226">
        <v>80</v>
      </c>
      <c r="M34" s="226"/>
      <c r="N34" s="226"/>
      <c r="O34" s="226">
        <v>8</v>
      </c>
      <c r="P34" s="226">
        <v>48</v>
      </c>
      <c r="Q34" s="226">
        <v>8</v>
      </c>
      <c r="R34" s="226">
        <v>40</v>
      </c>
      <c r="S34" s="226">
        <v>20</v>
      </c>
      <c r="T34" s="226">
        <v>15</v>
      </c>
      <c r="U34" s="226"/>
      <c r="V34" s="229"/>
      <c r="W34" s="231">
        <f>L34/O34*P34/Q34*R34/S34*30/60</f>
        <v>60</v>
      </c>
      <c r="X34" s="232">
        <v>99.41</v>
      </c>
      <c r="Y34" s="229"/>
      <c r="Z34" s="226">
        <v>36</v>
      </c>
      <c r="AA34" s="226">
        <v>6</v>
      </c>
      <c r="AB34" s="226">
        <v>36</v>
      </c>
      <c r="AC34" s="226">
        <v>72</v>
      </c>
      <c r="AD34" s="226"/>
      <c r="AE34" s="226"/>
      <c r="AF34" s="226"/>
      <c r="AG34" s="233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34"/>
      <c r="AS34" s="226"/>
      <c r="AT34" s="226"/>
      <c r="AU34" s="226"/>
      <c r="AV34" s="226"/>
      <c r="AW34" s="226"/>
      <c r="AX34" s="226"/>
      <c r="AY34" s="226"/>
      <c r="AZ34" s="226"/>
      <c r="BA34" s="226"/>
      <c r="BB34" s="235"/>
      <c r="BC34" s="226"/>
      <c r="BD34" s="226"/>
      <c r="BE34" s="226"/>
      <c r="BF34" s="226"/>
      <c r="BG34" s="226"/>
      <c r="BH34" s="226" t="s">
        <v>180</v>
      </c>
      <c r="BI34" s="236"/>
      <c r="BJ34" s="226"/>
      <c r="BK34" s="226"/>
      <c r="BL34" s="226"/>
      <c r="BM34" s="226"/>
      <c r="BN34" s="226"/>
      <c r="BO34" s="235"/>
      <c r="BP34" s="237"/>
      <c r="BQ34" s="237"/>
      <c r="BR34" s="237"/>
      <c r="BS34" s="237"/>
      <c r="BT34" s="237"/>
      <c r="BU34" s="226"/>
      <c r="BV34" s="226"/>
      <c r="BW34" s="226" t="s">
        <v>197</v>
      </c>
      <c r="BX34" s="239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</row>
    <row r="35" spans="1:102" ht="13.5">
      <c r="A35" s="226" t="s">
        <v>250</v>
      </c>
      <c r="B35" s="265" t="s">
        <v>198</v>
      </c>
      <c r="C35" s="226" t="s">
        <v>199</v>
      </c>
      <c r="D35" s="249">
        <v>1672</v>
      </c>
      <c r="E35" s="232" t="s">
        <v>27</v>
      </c>
      <c r="F35" s="228"/>
      <c r="G35" s="226">
        <v>24</v>
      </c>
      <c r="H35" s="226">
        <v>1</v>
      </c>
      <c r="I35" s="226">
        <v>188</v>
      </c>
      <c r="J35" s="226">
        <v>235</v>
      </c>
      <c r="K35" s="229"/>
      <c r="L35" s="226">
        <v>80</v>
      </c>
      <c r="M35" s="226"/>
      <c r="N35" s="226"/>
      <c r="O35" s="226">
        <v>8</v>
      </c>
      <c r="P35" s="226">
        <v>48</v>
      </c>
      <c r="Q35" s="226">
        <v>8</v>
      </c>
      <c r="R35" s="226">
        <v>40</v>
      </c>
      <c r="S35" s="226">
        <v>20</v>
      </c>
      <c r="T35" s="226">
        <v>15</v>
      </c>
      <c r="U35" s="226"/>
      <c r="V35" s="229"/>
      <c r="W35" s="231">
        <f>L35/O35*P35/Q35*R35/S35*30/60</f>
        <v>60</v>
      </c>
      <c r="X35" s="232">
        <v>99.41</v>
      </c>
      <c r="Y35" s="229"/>
      <c r="Z35" s="226">
        <v>36</v>
      </c>
      <c r="AA35" s="226">
        <v>6</v>
      </c>
      <c r="AB35" s="226">
        <v>36</v>
      </c>
      <c r="AC35" s="226">
        <v>72</v>
      </c>
      <c r="AD35" s="226"/>
      <c r="AE35" s="226"/>
      <c r="AF35" s="226"/>
      <c r="AG35" s="233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34"/>
      <c r="AS35" s="226">
        <v>240</v>
      </c>
      <c r="AT35" s="226">
        <v>192</v>
      </c>
      <c r="AU35" s="226"/>
      <c r="AV35" s="226"/>
      <c r="AW35" s="226"/>
      <c r="AX35" s="226"/>
      <c r="AY35" s="226"/>
      <c r="AZ35" s="226"/>
      <c r="BA35" s="226"/>
      <c r="BB35" s="235"/>
      <c r="BC35" s="226">
        <v>150</v>
      </c>
      <c r="BD35" s="226">
        <v>100</v>
      </c>
      <c r="BE35" s="226"/>
      <c r="BF35" s="226"/>
      <c r="BG35" s="233"/>
      <c r="BH35" s="226" t="s">
        <v>180</v>
      </c>
      <c r="BI35" s="236"/>
      <c r="BJ35" s="226">
        <v>423</v>
      </c>
      <c r="BK35" s="226"/>
      <c r="BL35" s="226"/>
      <c r="BM35" s="226"/>
      <c r="BN35" s="226"/>
      <c r="BO35" s="235"/>
      <c r="BP35" s="237"/>
      <c r="BQ35" s="237"/>
      <c r="BR35" s="237"/>
      <c r="BS35" s="237"/>
      <c r="BT35" s="237"/>
      <c r="BU35" s="226"/>
      <c r="BV35" s="226" t="s">
        <v>229</v>
      </c>
      <c r="BW35" s="226" t="s">
        <v>230</v>
      </c>
      <c r="BX35" s="239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</row>
    <row r="36" spans="1:102" ht="13.5">
      <c r="A36" s="226" t="s">
        <v>250</v>
      </c>
      <c r="B36" s="265"/>
      <c r="C36" s="226" t="s">
        <v>897</v>
      </c>
      <c r="D36" s="249"/>
      <c r="E36" s="232" t="s">
        <v>28</v>
      </c>
      <c r="F36" s="228"/>
      <c r="G36" s="226">
        <v>24</v>
      </c>
      <c r="H36" s="226">
        <v>1</v>
      </c>
      <c r="I36" s="226">
        <v>188</v>
      </c>
      <c r="J36" s="226">
        <v>235</v>
      </c>
      <c r="K36" s="229"/>
      <c r="L36" s="226">
        <v>80</v>
      </c>
      <c r="M36" s="226"/>
      <c r="N36" s="226"/>
      <c r="O36" s="226">
        <v>8</v>
      </c>
      <c r="P36" s="226">
        <v>48</v>
      </c>
      <c r="Q36" s="226">
        <v>8</v>
      </c>
      <c r="R36" s="226">
        <v>40</v>
      </c>
      <c r="S36" s="226">
        <v>20</v>
      </c>
      <c r="T36" s="226">
        <v>15</v>
      </c>
      <c r="U36" s="226"/>
      <c r="V36" s="229"/>
      <c r="W36" s="231">
        <f>L36/O36*P36/Q36*R36/S36*30/60</f>
        <v>60</v>
      </c>
      <c r="X36" s="232">
        <v>99.4</v>
      </c>
      <c r="Y36" s="229"/>
      <c r="Z36" s="226">
        <v>36</v>
      </c>
      <c r="AA36" s="226">
        <v>6</v>
      </c>
      <c r="AB36" s="226">
        <v>36</v>
      </c>
      <c r="AC36" s="226">
        <v>72</v>
      </c>
      <c r="AD36" s="226"/>
      <c r="AE36" s="226"/>
      <c r="AF36" s="226"/>
      <c r="AG36" s="233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34"/>
      <c r="AS36" s="226"/>
      <c r="AT36" s="226"/>
      <c r="AU36" s="226"/>
      <c r="AV36" s="226"/>
      <c r="AW36" s="226"/>
      <c r="AX36" s="226"/>
      <c r="AY36" s="226"/>
      <c r="AZ36" s="226"/>
      <c r="BA36" s="226"/>
      <c r="BB36" s="235"/>
      <c r="BC36" s="226"/>
      <c r="BD36" s="226"/>
      <c r="BE36" s="226"/>
      <c r="BF36" s="226"/>
      <c r="BG36" s="233"/>
      <c r="BH36" s="226"/>
      <c r="BI36" s="236"/>
      <c r="BJ36" s="226"/>
      <c r="BK36" s="226"/>
      <c r="BL36" s="226"/>
      <c r="BM36" s="226"/>
      <c r="BN36" s="226"/>
      <c r="BO36" s="235"/>
      <c r="BP36" s="237"/>
      <c r="BQ36" s="237"/>
      <c r="BR36" s="237"/>
      <c r="BS36" s="237"/>
      <c r="BT36" s="237"/>
      <c r="BU36" s="226"/>
      <c r="BV36" s="226"/>
      <c r="BW36" s="226"/>
      <c r="BX36" s="239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</row>
    <row r="37" spans="1:102" ht="13.5">
      <c r="A37" s="226"/>
      <c r="B37" s="265"/>
      <c r="C37" s="226"/>
      <c r="D37" s="249"/>
      <c r="E37" s="232"/>
      <c r="F37" s="228"/>
      <c r="G37" s="226"/>
      <c r="H37" s="226"/>
      <c r="I37" s="226"/>
      <c r="J37" s="226"/>
      <c r="K37" s="229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9"/>
      <c r="W37" s="231"/>
      <c r="X37" s="232"/>
      <c r="Y37" s="229"/>
      <c r="Z37" s="226"/>
      <c r="AA37" s="226"/>
      <c r="AB37" s="226"/>
      <c r="AC37" s="226"/>
      <c r="AD37" s="226"/>
      <c r="AE37" s="226"/>
      <c r="AF37" s="226"/>
      <c r="AG37" s="233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34"/>
      <c r="AS37" s="226"/>
      <c r="AT37" s="226"/>
      <c r="AU37" s="226"/>
      <c r="AV37" s="226"/>
      <c r="AW37" s="226"/>
      <c r="AX37" s="226"/>
      <c r="AY37" s="226"/>
      <c r="AZ37" s="226"/>
      <c r="BA37" s="226"/>
      <c r="BB37" s="235"/>
      <c r="BC37" s="226"/>
      <c r="BD37" s="226"/>
      <c r="BE37" s="226"/>
      <c r="BF37" s="226"/>
      <c r="BG37" s="233"/>
      <c r="BH37" s="226"/>
      <c r="BI37" s="236"/>
      <c r="BJ37" s="226"/>
      <c r="BK37" s="226"/>
      <c r="BL37" s="226"/>
      <c r="BM37" s="226"/>
      <c r="BN37" s="226"/>
      <c r="BO37" s="235"/>
      <c r="BP37" s="237"/>
      <c r="BQ37" s="237"/>
      <c r="BR37" s="237"/>
      <c r="BS37" s="237"/>
      <c r="BT37" s="237"/>
      <c r="BU37" s="226"/>
      <c r="BV37" s="226"/>
      <c r="BW37" s="226"/>
      <c r="BX37" s="239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</row>
    <row r="38" spans="1:102" ht="13.5">
      <c r="A38" s="226"/>
      <c r="B38" s="265"/>
      <c r="C38" s="226"/>
      <c r="D38" s="249"/>
      <c r="E38" s="232"/>
      <c r="F38" s="228"/>
      <c r="G38" s="226"/>
      <c r="H38" s="226"/>
      <c r="I38" s="226"/>
      <c r="J38" s="226"/>
      <c r="K38" s="229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9"/>
      <c r="W38" s="231"/>
      <c r="X38" s="232"/>
      <c r="Y38" s="229"/>
      <c r="Z38" s="226"/>
      <c r="AA38" s="226"/>
      <c r="AB38" s="226"/>
      <c r="AC38" s="226"/>
      <c r="AD38" s="226"/>
      <c r="AE38" s="226"/>
      <c r="AF38" s="226"/>
      <c r="AG38" s="233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34"/>
      <c r="AS38" s="226"/>
      <c r="AT38" s="226"/>
      <c r="AU38" s="226"/>
      <c r="AV38" s="226"/>
      <c r="AW38" s="226"/>
      <c r="AX38" s="226"/>
      <c r="AY38" s="226"/>
      <c r="AZ38" s="226"/>
      <c r="BA38" s="226"/>
      <c r="BB38" s="235"/>
      <c r="BC38" s="226"/>
      <c r="BD38" s="226"/>
      <c r="BE38" s="226"/>
      <c r="BF38" s="226"/>
      <c r="BG38" s="233"/>
      <c r="BH38" s="226"/>
      <c r="BI38" s="236"/>
      <c r="BJ38" s="226"/>
      <c r="BK38" s="226"/>
      <c r="BL38" s="226"/>
      <c r="BM38" s="226"/>
      <c r="BN38" s="226"/>
      <c r="BO38" s="235"/>
      <c r="BP38" s="237"/>
      <c r="BQ38" s="237"/>
      <c r="BR38" s="237"/>
      <c r="BS38" s="237"/>
      <c r="BT38" s="237"/>
      <c r="BU38" s="226"/>
      <c r="BV38" s="226"/>
      <c r="BW38" s="226"/>
      <c r="BX38" s="239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</row>
    <row r="39" spans="1:102" ht="13.5">
      <c r="A39" s="226"/>
      <c r="B39" s="265"/>
      <c r="C39" s="226"/>
      <c r="D39" s="249"/>
      <c r="E39" s="232"/>
      <c r="F39" s="228"/>
      <c r="G39" s="226"/>
      <c r="H39" s="226"/>
      <c r="I39" s="226"/>
      <c r="J39" s="226"/>
      <c r="K39" s="229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9"/>
      <c r="W39" s="231"/>
      <c r="X39" s="232"/>
      <c r="Y39" s="229"/>
      <c r="Z39" s="226"/>
      <c r="AA39" s="226"/>
      <c r="AB39" s="226"/>
      <c r="AC39" s="226"/>
      <c r="AD39" s="226"/>
      <c r="AE39" s="226"/>
      <c r="AF39" s="226"/>
      <c r="AG39" s="233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34"/>
      <c r="AS39" s="226"/>
      <c r="AT39" s="226"/>
      <c r="AU39" s="226"/>
      <c r="AV39" s="226"/>
      <c r="AW39" s="226"/>
      <c r="AX39" s="226"/>
      <c r="AY39" s="226"/>
      <c r="AZ39" s="226"/>
      <c r="BA39" s="226"/>
      <c r="BB39" s="235"/>
      <c r="BC39" s="226"/>
      <c r="BD39" s="226"/>
      <c r="BE39" s="226"/>
      <c r="BF39" s="226"/>
      <c r="BG39" s="233"/>
      <c r="BH39" s="226"/>
      <c r="BI39" s="236"/>
      <c r="BJ39" s="226"/>
      <c r="BK39" s="226"/>
      <c r="BL39" s="226"/>
      <c r="BM39" s="226"/>
      <c r="BN39" s="226"/>
      <c r="BO39" s="235"/>
      <c r="BP39" s="237"/>
      <c r="BQ39" s="237"/>
      <c r="BR39" s="237"/>
      <c r="BS39" s="237"/>
      <c r="BT39" s="237"/>
      <c r="BU39" s="226"/>
      <c r="BV39" s="226"/>
      <c r="BW39" s="226"/>
      <c r="BX39" s="239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</row>
    <row r="40" spans="1:102" ht="13.5">
      <c r="A40" s="226"/>
      <c r="B40" s="265"/>
      <c r="C40" s="226"/>
      <c r="D40" s="226"/>
      <c r="E40" s="232"/>
      <c r="F40" s="228"/>
      <c r="G40" s="226"/>
      <c r="H40" s="226"/>
      <c r="I40" s="226"/>
      <c r="J40" s="226"/>
      <c r="K40" s="229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9"/>
      <c r="W40" s="231"/>
      <c r="X40" s="226"/>
      <c r="Y40" s="229"/>
      <c r="Z40" s="226"/>
      <c r="AA40" s="226"/>
      <c r="AB40" s="226"/>
      <c r="AC40" s="226"/>
      <c r="AD40" s="226"/>
      <c r="AE40" s="226"/>
      <c r="AF40" s="226"/>
      <c r="AG40" s="233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34"/>
      <c r="AS40" s="226"/>
      <c r="AT40" s="226"/>
      <c r="AU40" s="226"/>
      <c r="AV40" s="226"/>
      <c r="AW40" s="226"/>
      <c r="AX40" s="226"/>
      <c r="AY40" s="226"/>
      <c r="AZ40" s="226"/>
      <c r="BA40" s="226"/>
      <c r="BB40" s="235"/>
      <c r="BC40" s="226"/>
      <c r="BD40" s="226"/>
      <c r="BE40" s="226"/>
      <c r="BF40" s="226"/>
      <c r="BG40" s="233"/>
      <c r="BH40" s="226"/>
      <c r="BI40" s="236"/>
      <c r="BJ40" s="226"/>
      <c r="BK40" s="226"/>
      <c r="BL40" s="226"/>
      <c r="BM40" s="226"/>
      <c r="BN40" s="226"/>
      <c r="BO40" s="235"/>
      <c r="BP40" s="237"/>
      <c r="BQ40" s="237"/>
      <c r="BR40" s="237"/>
      <c r="BS40" s="237"/>
      <c r="BT40" s="237"/>
      <c r="BU40" s="226"/>
      <c r="BV40" s="226"/>
      <c r="BW40" s="226"/>
      <c r="BX40" s="239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</row>
    <row r="41" spans="1:102" ht="13.5">
      <c r="A41" s="226"/>
      <c r="B41" s="265"/>
      <c r="C41" s="226"/>
      <c r="D41" s="226"/>
      <c r="E41" s="232"/>
      <c r="F41" s="228"/>
      <c r="G41" s="226"/>
      <c r="H41" s="226"/>
      <c r="I41" s="226"/>
      <c r="J41" s="226"/>
      <c r="K41" s="229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9"/>
      <c r="W41" s="231"/>
      <c r="X41" s="226"/>
      <c r="Y41" s="229"/>
      <c r="Z41" s="226"/>
      <c r="AA41" s="226"/>
      <c r="AB41" s="226"/>
      <c r="AC41" s="226"/>
      <c r="AD41" s="226"/>
      <c r="AE41" s="226"/>
      <c r="AF41" s="226"/>
      <c r="AG41" s="233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34"/>
      <c r="AS41" s="226"/>
      <c r="AT41" s="226"/>
      <c r="AU41" s="226"/>
      <c r="AV41" s="226"/>
      <c r="AW41" s="226"/>
      <c r="AX41" s="226"/>
      <c r="AY41" s="226"/>
      <c r="AZ41" s="226"/>
      <c r="BA41" s="226"/>
      <c r="BB41" s="235"/>
      <c r="BC41" s="226"/>
      <c r="BD41" s="226"/>
      <c r="BE41" s="226"/>
      <c r="BF41" s="226"/>
      <c r="BG41" s="226"/>
      <c r="BH41" s="226"/>
      <c r="BI41" s="236"/>
      <c r="BJ41" s="226"/>
      <c r="BK41" s="226"/>
      <c r="BL41" s="226"/>
      <c r="BM41" s="226"/>
      <c r="BN41" s="226"/>
      <c r="BO41" s="235"/>
      <c r="BP41" s="237"/>
      <c r="BQ41" s="237"/>
      <c r="BR41" s="237"/>
      <c r="BS41" s="237"/>
      <c r="BT41" s="237"/>
      <c r="BU41" s="226"/>
      <c r="BV41" s="226"/>
      <c r="BW41" s="226"/>
      <c r="BX41" s="239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/>
    </row>
    <row r="42" spans="1:102" ht="13.5">
      <c r="A42" s="226"/>
      <c r="B42" s="265"/>
      <c r="C42" s="226"/>
      <c r="D42" s="226"/>
      <c r="E42" s="232"/>
      <c r="F42" s="228"/>
      <c r="G42" s="226"/>
      <c r="H42" s="226"/>
      <c r="I42" s="226"/>
      <c r="J42" s="226"/>
      <c r="K42" s="229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9"/>
      <c r="W42" s="231"/>
      <c r="X42" s="226"/>
      <c r="Y42" s="229"/>
      <c r="Z42" s="226"/>
      <c r="AA42" s="226"/>
      <c r="AB42" s="226"/>
      <c r="AC42" s="226"/>
      <c r="AD42" s="226"/>
      <c r="AE42" s="226"/>
      <c r="AF42" s="226"/>
      <c r="AG42" s="233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34"/>
      <c r="AS42" s="226"/>
      <c r="AT42" s="226"/>
      <c r="AU42" s="226"/>
      <c r="AV42" s="226"/>
      <c r="AW42" s="226"/>
      <c r="AX42" s="226"/>
      <c r="AY42" s="226"/>
      <c r="AZ42" s="226"/>
      <c r="BA42" s="226"/>
      <c r="BB42" s="235"/>
      <c r="BC42" s="226"/>
      <c r="BD42" s="226"/>
      <c r="BE42" s="226"/>
      <c r="BF42" s="226"/>
      <c r="BG42" s="226"/>
      <c r="BH42" s="226"/>
      <c r="BI42" s="236"/>
      <c r="BJ42" s="226"/>
      <c r="BK42" s="226"/>
      <c r="BL42" s="226"/>
      <c r="BM42" s="226"/>
      <c r="BN42" s="226"/>
      <c r="BO42" s="235"/>
      <c r="BP42" s="237"/>
      <c r="BQ42" s="237"/>
      <c r="BR42" s="237"/>
      <c r="BS42" s="237"/>
      <c r="BT42" s="237"/>
      <c r="BU42" s="226"/>
      <c r="BV42" s="226"/>
      <c r="BW42" s="226"/>
      <c r="BX42" s="239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</row>
    <row r="43" spans="1:102" ht="13.5">
      <c r="A43" s="226"/>
      <c r="B43" s="265"/>
      <c r="C43" s="226"/>
      <c r="D43" s="226"/>
      <c r="E43" s="232"/>
      <c r="F43" s="228"/>
      <c r="G43" s="226"/>
      <c r="H43" s="226"/>
      <c r="I43" s="226"/>
      <c r="J43" s="226"/>
      <c r="K43" s="229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9"/>
      <c r="W43" s="231"/>
      <c r="X43" s="226"/>
      <c r="Y43" s="229"/>
      <c r="Z43" s="226"/>
      <c r="AA43" s="226"/>
      <c r="AB43" s="226"/>
      <c r="AC43" s="226"/>
      <c r="AD43" s="226"/>
      <c r="AE43" s="226"/>
      <c r="AF43" s="226"/>
      <c r="AG43" s="233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34"/>
      <c r="AS43" s="226"/>
      <c r="AT43" s="226"/>
      <c r="AU43" s="226"/>
      <c r="AV43" s="226"/>
      <c r="AW43" s="226"/>
      <c r="AX43" s="226"/>
      <c r="AY43" s="226"/>
      <c r="AZ43" s="226"/>
      <c r="BA43" s="226"/>
      <c r="BB43" s="235"/>
      <c r="BC43" s="226"/>
      <c r="BD43" s="226"/>
      <c r="BE43" s="226"/>
      <c r="BF43" s="226"/>
      <c r="BG43" s="226"/>
      <c r="BH43" s="226"/>
      <c r="BI43" s="236"/>
      <c r="BJ43" s="226"/>
      <c r="BK43" s="226"/>
      <c r="BL43" s="226"/>
      <c r="BM43" s="226"/>
      <c r="BN43" s="226"/>
      <c r="BO43" s="235"/>
      <c r="BP43" s="237"/>
      <c r="BQ43" s="237"/>
      <c r="BR43" s="237"/>
      <c r="BS43" s="237"/>
      <c r="BT43" s="237"/>
      <c r="BU43" s="226"/>
      <c r="BV43" s="226"/>
      <c r="BW43" s="226"/>
      <c r="BX43" s="239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</row>
    <row r="44" spans="1:102" s="60" customFormat="1" ht="13.5">
      <c r="A44" s="270" t="s">
        <v>231</v>
      </c>
      <c r="B44" s="271"/>
      <c r="C44" s="270"/>
      <c r="D44" s="270"/>
      <c r="E44" s="272"/>
      <c r="F44" s="273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4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5"/>
      <c r="BQ44" s="275"/>
      <c r="BR44" s="275"/>
      <c r="BS44" s="275"/>
      <c r="BT44" s="275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</row>
    <row r="45" spans="1:102" ht="13.5">
      <c r="A45" s="276" t="s">
        <v>320</v>
      </c>
      <c r="B45" s="277"/>
      <c r="C45" s="237"/>
      <c r="D45" s="278">
        <v>1642</v>
      </c>
      <c r="E45" s="278" t="s">
        <v>226</v>
      </c>
      <c r="F45" s="279"/>
      <c r="G45" s="237"/>
      <c r="H45" s="237"/>
      <c r="I45" s="237"/>
      <c r="J45" s="237"/>
      <c r="K45" s="280"/>
      <c r="L45" s="237"/>
      <c r="M45" s="237"/>
      <c r="N45" s="237"/>
      <c r="O45" s="237"/>
      <c r="P45" s="237"/>
      <c r="Q45" s="237"/>
      <c r="R45" s="237"/>
      <c r="S45" s="237"/>
      <c r="T45" s="237"/>
      <c r="U45" s="373"/>
      <c r="V45" s="280"/>
      <c r="W45" s="237"/>
      <c r="X45" s="237"/>
      <c r="Y45" s="280"/>
      <c r="Z45" s="237"/>
      <c r="AA45" s="237"/>
      <c r="AB45" s="237"/>
      <c r="AC45" s="237"/>
      <c r="AD45" s="237"/>
      <c r="AE45" s="237"/>
      <c r="AF45" s="237"/>
      <c r="AG45" s="281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82"/>
      <c r="AS45" s="237"/>
      <c r="AT45" s="237"/>
      <c r="AU45" s="237"/>
      <c r="AV45" s="237"/>
      <c r="AW45" s="237"/>
      <c r="AX45" s="237"/>
      <c r="AY45" s="237"/>
      <c r="AZ45" s="237"/>
      <c r="BA45" s="237"/>
      <c r="BB45" s="283"/>
      <c r="BC45" s="237"/>
      <c r="BD45" s="237"/>
      <c r="BE45" s="237"/>
      <c r="BF45" s="237"/>
      <c r="BG45" s="237"/>
      <c r="BH45" s="237"/>
      <c r="BI45" s="284"/>
      <c r="BJ45" s="237"/>
      <c r="BK45" s="237"/>
      <c r="BL45" s="237"/>
      <c r="BM45" s="237"/>
      <c r="BN45" s="237"/>
      <c r="BO45" s="283"/>
      <c r="BP45" s="237"/>
      <c r="BQ45" s="237"/>
      <c r="BR45" s="237"/>
      <c r="BS45" s="237"/>
      <c r="BT45" s="237"/>
      <c r="BU45" s="285" t="s">
        <v>232</v>
      </c>
      <c r="BV45" s="237" t="s">
        <v>334</v>
      </c>
      <c r="BW45" s="237"/>
      <c r="BX45" s="286"/>
      <c r="BY45" s="237"/>
      <c r="BZ45" s="237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</row>
    <row r="46" spans="1:102" ht="13.5">
      <c r="A46" s="287"/>
      <c r="B46" s="277"/>
      <c r="C46" s="237"/>
      <c r="D46" s="278"/>
      <c r="E46" s="278"/>
      <c r="F46" s="279"/>
      <c r="G46" s="237"/>
      <c r="H46" s="237"/>
      <c r="I46" s="237"/>
      <c r="J46" s="237"/>
      <c r="K46" s="280"/>
      <c r="L46" s="237"/>
      <c r="M46" s="237"/>
      <c r="N46" s="237"/>
      <c r="O46" s="237"/>
      <c r="P46" s="237"/>
      <c r="Q46" s="237"/>
      <c r="R46" s="237"/>
      <c r="S46" s="237"/>
      <c r="T46" s="237"/>
      <c r="U46" s="373"/>
      <c r="V46" s="280"/>
      <c r="W46" s="237"/>
      <c r="X46" s="237"/>
      <c r="Y46" s="280"/>
      <c r="Z46" s="237"/>
      <c r="AA46" s="237"/>
      <c r="AB46" s="237"/>
      <c r="AC46" s="237"/>
      <c r="AD46" s="237"/>
      <c r="AE46" s="237"/>
      <c r="AF46" s="237"/>
      <c r="AG46" s="281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82"/>
      <c r="AS46" s="237"/>
      <c r="AT46" s="237"/>
      <c r="AU46" s="237"/>
      <c r="AV46" s="237"/>
      <c r="AW46" s="237"/>
      <c r="AX46" s="237"/>
      <c r="AY46" s="237"/>
      <c r="AZ46" s="237"/>
      <c r="BA46" s="237"/>
      <c r="BB46" s="283"/>
      <c r="BC46" s="237"/>
      <c r="BD46" s="237"/>
      <c r="BE46" s="237"/>
      <c r="BF46" s="237"/>
      <c r="BG46" s="237"/>
      <c r="BH46" s="237"/>
      <c r="BI46" s="284"/>
      <c r="BJ46" s="237"/>
      <c r="BK46" s="237"/>
      <c r="BL46" s="237"/>
      <c r="BM46" s="237"/>
      <c r="BN46" s="237"/>
      <c r="BO46" s="283"/>
      <c r="BP46" s="237"/>
      <c r="BQ46" s="237"/>
      <c r="BR46" s="237"/>
      <c r="BS46" s="237"/>
      <c r="BT46" s="237"/>
      <c r="BU46" s="285"/>
      <c r="BV46" s="237"/>
      <c r="BW46" s="237"/>
      <c r="BX46" s="286"/>
      <c r="BY46" s="237"/>
      <c r="BZ46" s="237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</row>
    <row r="47" spans="1:102" ht="10.5" customHeight="1">
      <c r="A47" s="258" t="s">
        <v>171</v>
      </c>
      <c r="B47" s="271" t="s">
        <v>172</v>
      </c>
      <c r="C47" s="226" t="s">
        <v>387</v>
      </c>
      <c r="D47" s="251" t="s">
        <v>173</v>
      </c>
      <c r="E47" s="232" t="s">
        <v>239</v>
      </c>
      <c r="F47" s="228">
        <v>4</v>
      </c>
      <c r="G47" s="226">
        <v>30</v>
      </c>
      <c r="H47" s="226"/>
      <c r="I47" s="226"/>
      <c r="J47" s="226"/>
      <c r="K47" s="229"/>
      <c r="L47" s="226"/>
      <c r="M47" s="226"/>
      <c r="N47" s="226"/>
      <c r="O47" s="226"/>
      <c r="P47" s="226"/>
      <c r="Q47" s="251"/>
      <c r="R47" s="251"/>
      <c r="S47" s="251"/>
      <c r="T47" s="249"/>
      <c r="U47" s="249"/>
      <c r="V47" s="288"/>
      <c r="W47" s="289"/>
      <c r="X47" s="251"/>
      <c r="Y47" s="229"/>
      <c r="Z47" s="226"/>
      <c r="AA47" s="226"/>
      <c r="AB47" s="226"/>
      <c r="AC47" s="226"/>
      <c r="AD47" s="226"/>
      <c r="AE47" s="226"/>
      <c r="AF47" s="226"/>
      <c r="AG47" s="233"/>
      <c r="AH47" s="226"/>
      <c r="AI47" s="226"/>
      <c r="AJ47" s="226"/>
      <c r="AK47" s="226"/>
      <c r="AL47" s="226"/>
      <c r="AM47" s="226"/>
      <c r="AN47" s="226"/>
      <c r="AO47" s="226"/>
      <c r="AP47" s="226"/>
      <c r="AQ47" s="249"/>
      <c r="AR47" s="234"/>
      <c r="AS47" s="226"/>
      <c r="AT47" s="226"/>
      <c r="AU47" s="226"/>
      <c r="AV47" s="226"/>
      <c r="AW47" s="226"/>
      <c r="AX47" s="226"/>
      <c r="AY47" s="226"/>
      <c r="AZ47" s="226"/>
      <c r="BA47" s="226"/>
      <c r="BB47" s="235"/>
      <c r="BC47" s="226"/>
      <c r="BD47" s="226"/>
      <c r="BE47" s="226"/>
      <c r="BF47" s="226"/>
      <c r="BG47" s="226"/>
      <c r="BH47" s="226"/>
      <c r="BI47" s="236"/>
      <c r="BJ47" s="226"/>
      <c r="BK47" s="226"/>
      <c r="BL47" s="226"/>
      <c r="BM47" s="226"/>
      <c r="BN47" s="226"/>
      <c r="BO47" s="235"/>
      <c r="BP47" s="237"/>
      <c r="BQ47" s="237"/>
      <c r="BR47" s="237"/>
      <c r="BS47" s="237"/>
      <c r="BT47" s="237"/>
      <c r="BU47" s="250"/>
      <c r="BV47" s="226" t="s">
        <v>240</v>
      </c>
      <c r="BW47" s="226" t="s">
        <v>241</v>
      </c>
      <c r="BX47" s="239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</row>
    <row r="48" spans="1:102" ht="15">
      <c r="A48" s="204" t="s">
        <v>508</v>
      </c>
      <c r="B48" s="277"/>
      <c r="C48" s="237" t="s">
        <v>387</v>
      </c>
      <c r="D48" s="290">
        <v>1660</v>
      </c>
      <c r="E48" s="290"/>
      <c r="F48" s="279"/>
      <c r="G48" s="237"/>
      <c r="H48" s="237"/>
      <c r="I48" s="237"/>
      <c r="J48" s="237"/>
      <c r="K48" s="280"/>
      <c r="L48" s="237"/>
      <c r="M48" s="237"/>
      <c r="N48" s="237"/>
      <c r="O48" s="237"/>
      <c r="P48" s="237"/>
      <c r="Q48" s="237"/>
      <c r="R48" s="237"/>
      <c r="S48" s="237"/>
      <c r="T48" s="237"/>
      <c r="U48" s="373"/>
      <c r="V48" s="280"/>
      <c r="W48" s="237"/>
      <c r="X48" s="237"/>
      <c r="Y48" s="280"/>
      <c r="Z48" s="237"/>
      <c r="AA48" s="237"/>
      <c r="AB48" s="237"/>
      <c r="AC48" s="237"/>
      <c r="AD48" s="237"/>
      <c r="AE48" s="237"/>
      <c r="AF48" s="237"/>
      <c r="AG48" s="281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82"/>
      <c r="AS48" s="237"/>
      <c r="AT48" s="237"/>
      <c r="AU48" s="237"/>
      <c r="AV48" s="237"/>
      <c r="AW48" s="237"/>
      <c r="AX48" s="237"/>
      <c r="AY48" s="237"/>
      <c r="AZ48" s="237"/>
      <c r="BA48" s="237"/>
      <c r="BB48" s="283"/>
      <c r="BC48" s="237"/>
      <c r="BD48" s="237"/>
      <c r="BE48" s="237"/>
      <c r="BF48" s="237"/>
      <c r="BG48" s="237"/>
      <c r="BH48" s="237"/>
      <c r="BI48" s="284"/>
      <c r="BJ48" s="237"/>
      <c r="BK48" s="237"/>
      <c r="BL48" s="237"/>
      <c r="BM48" s="237"/>
      <c r="BN48" s="237"/>
      <c r="BO48" s="283"/>
      <c r="BP48" s="237"/>
      <c r="BQ48" s="237"/>
      <c r="BR48" s="237"/>
      <c r="BS48" s="237"/>
      <c r="BT48" s="237"/>
      <c r="BU48" s="285"/>
      <c r="BV48" s="237"/>
      <c r="BW48" s="237"/>
      <c r="BX48" s="286"/>
      <c r="BY48" s="237"/>
      <c r="BZ48" s="237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</row>
    <row r="49" spans="1:102" ht="15">
      <c r="A49" s="204"/>
      <c r="B49" s="277"/>
      <c r="C49" s="237"/>
      <c r="D49" s="290"/>
      <c r="E49" s="290"/>
      <c r="F49" s="279"/>
      <c r="G49" s="237"/>
      <c r="H49" s="237"/>
      <c r="I49" s="237"/>
      <c r="J49" s="237"/>
      <c r="K49" s="280"/>
      <c r="L49" s="237"/>
      <c r="M49" s="237"/>
      <c r="N49" s="237"/>
      <c r="O49" s="237"/>
      <c r="P49" s="237"/>
      <c r="Q49" s="237"/>
      <c r="R49" s="237"/>
      <c r="S49" s="237"/>
      <c r="T49" s="237"/>
      <c r="U49" s="373"/>
      <c r="V49" s="280"/>
      <c r="W49" s="237"/>
      <c r="X49" s="237"/>
      <c r="Y49" s="280"/>
      <c r="Z49" s="237"/>
      <c r="AA49" s="237"/>
      <c r="AB49" s="237"/>
      <c r="AC49" s="237"/>
      <c r="AD49" s="237"/>
      <c r="AE49" s="237"/>
      <c r="AF49" s="237"/>
      <c r="AG49" s="281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82"/>
      <c r="AS49" s="237"/>
      <c r="AT49" s="237"/>
      <c r="AU49" s="237"/>
      <c r="AV49" s="237"/>
      <c r="AW49" s="237"/>
      <c r="AX49" s="237"/>
      <c r="AY49" s="237"/>
      <c r="AZ49" s="237"/>
      <c r="BA49" s="237"/>
      <c r="BB49" s="283"/>
      <c r="BC49" s="237"/>
      <c r="BD49" s="237"/>
      <c r="BE49" s="237"/>
      <c r="BF49" s="237"/>
      <c r="BG49" s="237"/>
      <c r="BH49" s="237"/>
      <c r="BI49" s="284"/>
      <c r="BJ49" s="237"/>
      <c r="BK49" s="237"/>
      <c r="BL49" s="237"/>
      <c r="BM49" s="237"/>
      <c r="BN49" s="237"/>
      <c r="BO49" s="283"/>
      <c r="BP49" s="237"/>
      <c r="BQ49" s="237"/>
      <c r="BR49" s="237"/>
      <c r="BS49" s="237"/>
      <c r="BT49" s="237"/>
      <c r="BU49" s="285"/>
      <c r="BV49" s="237"/>
      <c r="BW49" s="237"/>
      <c r="BX49" s="286"/>
      <c r="BY49" s="237"/>
      <c r="BZ49" s="237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</row>
    <row r="50" spans="1:102" ht="13.5">
      <c r="A50" s="287"/>
      <c r="B50" s="277"/>
      <c r="C50" s="237"/>
      <c r="D50" s="290"/>
      <c r="E50" s="290"/>
      <c r="F50" s="279"/>
      <c r="G50" s="237"/>
      <c r="H50" s="237"/>
      <c r="I50" s="237"/>
      <c r="J50" s="237"/>
      <c r="K50" s="280"/>
      <c r="L50" s="237"/>
      <c r="M50" s="237"/>
      <c r="N50" s="237"/>
      <c r="O50" s="237"/>
      <c r="P50" s="237"/>
      <c r="Q50" s="237"/>
      <c r="R50" s="237"/>
      <c r="S50" s="237"/>
      <c r="T50" s="237"/>
      <c r="U50" s="373"/>
      <c r="V50" s="280"/>
      <c r="W50" s="237"/>
      <c r="X50" s="237"/>
      <c r="Y50" s="280"/>
      <c r="Z50" s="237"/>
      <c r="AA50" s="237"/>
      <c r="AB50" s="237"/>
      <c r="AC50" s="237"/>
      <c r="AD50" s="237"/>
      <c r="AE50" s="237"/>
      <c r="AF50" s="237"/>
      <c r="AG50" s="281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82"/>
      <c r="AS50" s="237"/>
      <c r="AT50" s="237"/>
      <c r="AU50" s="237"/>
      <c r="AV50" s="237"/>
      <c r="AW50" s="237"/>
      <c r="AX50" s="237"/>
      <c r="AY50" s="237"/>
      <c r="AZ50" s="237"/>
      <c r="BA50" s="237"/>
      <c r="BB50" s="283"/>
      <c r="BC50" s="237"/>
      <c r="BD50" s="237"/>
      <c r="BE50" s="237"/>
      <c r="BF50" s="237"/>
      <c r="BG50" s="237"/>
      <c r="BH50" s="237"/>
      <c r="BI50" s="284"/>
      <c r="BJ50" s="237"/>
      <c r="BK50" s="237"/>
      <c r="BL50" s="237"/>
      <c r="BM50" s="237"/>
      <c r="BN50" s="237"/>
      <c r="BO50" s="283"/>
      <c r="BP50" s="237"/>
      <c r="BQ50" s="237"/>
      <c r="BR50" s="237"/>
      <c r="BS50" s="237"/>
      <c r="BT50" s="237"/>
      <c r="BU50" s="285"/>
      <c r="BV50" s="237"/>
      <c r="BW50" s="237"/>
      <c r="BX50" s="286"/>
      <c r="BY50" s="237"/>
      <c r="BZ50" s="237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26"/>
      <c r="CN50" s="226"/>
      <c r="CO50" s="226"/>
      <c r="CP50" s="226"/>
      <c r="CQ50" s="226"/>
      <c r="CR50" s="226"/>
      <c r="CS50" s="226"/>
      <c r="CT50" s="226"/>
      <c r="CU50" s="226"/>
      <c r="CV50" s="226"/>
      <c r="CW50" s="226"/>
      <c r="CX50" s="226"/>
    </row>
    <row r="51" spans="1:102" ht="15">
      <c r="A51" s="217" t="s">
        <v>293</v>
      </c>
      <c r="B51" s="277"/>
      <c r="C51" s="237" t="s">
        <v>895</v>
      </c>
      <c r="D51" s="411" t="s">
        <v>242</v>
      </c>
      <c r="E51" s="411"/>
      <c r="F51" s="279">
        <v>5</v>
      </c>
      <c r="G51" s="237">
        <v>30</v>
      </c>
      <c r="H51" s="237">
        <v>2</v>
      </c>
      <c r="I51" s="412" t="s">
        <v>692</v>
      </c>
      <c r="J51" s="412"/>
      <c r="K51" s="280"/>
      <c r="L51" s="237">
        <v>54</v>
      </c>
      <c r="M51" s="237">
        <v>16</v>
      </c>
      <c r="N51" s="237">
        <v>54</v>
      </c>
      <c r="O51" s="237">
        <v>9</v>
      </c>
      <c r="P51" s="237">
        <v>54</v>
      </c>
      <c r="Q51" s="237">
        <v>9</v>
      </c>
      <c r="R51" s="237">
        <v>42</v>
      </c>
      <c r="S51" s="237">
        <v>6</v>
      </c>
      <c r="T51" s="237">
        <v>19</v>
      </c>
      <c r="U51" s="373"/>
      <c r="V51" s="280"/>
      <c r="W51" s="237">
        <v>179.55</v>
      </c>
      <c r="X51" s="237">
        <v>10.8</v>
      </c>
      <c r="Y51" s="280"/>
      <c r="Z51" s="237">
        <v>20</v>
      </c>
      <c r="AA51" s="237">
        <v>60</v>
      </c>
      <c r="AB51" s="237">
        <v>18</v>
      </c>
      <c r="AC51" s="237">
        <v>72</v>
      </c>
      <c r="AD51" s="237"/>
      <c r="AE51" s="237"/>
      <c r="AF51" s="237"/>
      <c r="AG51" s="281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82"/>
      <c r="AS51" s="237">
        <v>226</v>
      </c>
      <c r="AT51" s="237">
        <v>226</v>
      </c>
      <c r="AU51" s="237"/>
      <c r="AV51" s="237"/>
      <c r="AW51" s="237">
        <v>220.5</v>
      </c>
      <c r="AX51" s="237">
        <v>26.5</v>
      </c>
      <c r="AY51" s="237"/>
      <c r="AZ51" s="237"/>
      <c r="BA51" s="237"/>
      <c r="BB51" s="283"/>
      <c r="BC51" s="237">
        <v>226</v>
      </c>
      <c r="BD51" s="237">
        <v>226</v>
      </c>
      <c r="BE51" s="237"/>
      <c r="BF51" s="237">
        <v>210</v>
      </c>
      <c r="BG51" s="237">
        <v>4</v>
      </c>
      <c r="BH51" s="237" t="s">
        <v>444</v>
      </c>
      <c r="BI51" s="284"/>
      <c r="BJ51" s="237">
        <v>620</v>
      </c>
      <c r="BK51" s="237">
        <v>226</v>
      </c>
      <c r="BL51" s="237"/>
      <c r="BM51" s="237"/>
      <c r="BN51" s="237">
        <v>226</v>
      </c>
      <c r="BO51" s="283"/>
      <c r="BP51" s="237"/>
      <c r="BQ51" s="237"/>
      <c r="BR51" s="237"/>
      <c r="BS51" s="237"/>
      <c r="BT51" s="237"/>
      <c r="BU51" s="285" t="s">
        <v>243</v>
      </c>
      <c r="BV51" s="237" t="s">
        <v>247</v>
      </c>
      <c r="BW51" s="237"/>
      <c r="BX51" s="286"/>
      <c r="BY51" s="237"/>
      <c r="BZ51" s="237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26"/>
    </row>
    <row r="52" spans="1:102" ht="13.5">
      <c r="A52" s="250"/>
      <c r="B52" s="271"/>
      <c r="C52" s="226"/>
      <c r="D52" s="226"/>
      <c r="E52" s="232"/>
      <c r="F52" s="291"/>
      <c r="G52" s="226"/>
      <c r="H52" s="242"/>
      <c r="I52" s="226"/>
      <c r="J52" s="226"/>
      <c r="K52" s="226"/>
      <c r="L52" s="226"/>
      <c r="M52" s="229"/>
      <c r="N52" s="292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88"/>
      <c r="Z52" s="293"/>
      <c r="AA52" s="293"/>
      <c r="AB52" s="229"/>
      <c r="AC52" s="226"/>
      <c r="AD52" s="226"/>
      <c r="AE52" s="226"/>
      <c r="AF52" s="226"/>
      <c r="AG52" s="233"/>
      <c r="AH52" s="232"/>
      <c r="AI52" s="226"/>
      <c r="AJ52" s="226"/>
      <c r="AK52" s="226"/>
      <c r="AL52" s="226"/>
      <c r="AM52" s="226"/>
      <c r="AN52" s="226"/>
      <c r="AO52" s="226"/>
      <c r="AP52" s="226"/>
      <c r="AQ52" s="226"/>
      <c r="AR52" s="234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35"/>
      <c r="BE52" s="226"/>
      <c r="BF52" s="226"/>
      <c r="BG52" s="226"/>
      <c r="BH52" s="226"/>
      <c r="BI52" s="226"/>
      <c r="BJ52" s="226"/>
      <c r="BK52" s="236"/>
      <c r="BL52" s="226"/>
      <c r="BM52" s="226"/>
      <c r="BN52" s="226"/>
      <c r="BO52" s="226"/>
      <c r="BP52" s="226"/>
      <c r="BQ52" s="235"/>
      <c r="BR52" s="237"/>
      <c r="BS52" s="237"/>
      <c r="BT52" s="237"/>
      <c r="BU52" s="237"/>
      <c r="BV52" s="234"/>
      <c r="BW52" s="294"/>
      <c r="BX52" s="242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</row>
    <row r="53" spans="1:102" ht="15">
      <c r="A53" s="287" t="s">
        <v>319</v>
      </c>
      <c r="B53" s="277" t="s">
        <v>331</v>
      </c>
      <c r="C53" s="237" t="s">
        <v>802</v>
      </c>
      <c r="D53" s="278" t="s">
        <v>332</v>
      </c>
      <c r="E53" s="295" t="s">
        <v>333</v>
      </c>
      <c r="F53" s="279">
        <v>4</v>
      </c>
      <c r="G53" s="237">
        <v>30</v>
      </c>
      <c r="H53" s="237"/>
      <c r="I53" s="237"/>
      <c r="J53" s="237"/>
      <c r="K53" s="280"/>
      <c r="L53" s="237"/>
      <c r="M53" s="237"/>
      <c r="N53" s="237"/>
      <c r="O53" s="237"/>
      <c r="P53" s="237"/>
      <c r="Q53" s="278"/>
      <c r="R53" s="278"/>
      <c r="S53" s="278"/>
      <c r="T53" s="290"/>
      <c r="U53" s="290"/>
      <c r="V53" s="296"/>
      <c r="W53" s="278"/>
      <c r="X53" s="278"/>
      <c r="Y53" s="280"/>
      <c r="Z53" s="237"/>
      <c r="AA53" s="237"/>
      <c r="AB53" s="237"/>
      <c r="AC53" s="237"/>
      <c r="AD53" s="237"/>
      <c r="AE53" s="237"/>
      <c r="AF53" s="237"/>
      <c r="AG53" s="281"/>
      <c r="AH53" s="237"/>
      <c r="AI53" s="237"/>
      <c r="AJ53" s="237"/>
      <c r="AK53" s="237"/>
      <c r="AL53" s="237"/>
      <c r="AM53" s="237"/>
      <c r="AN53" s="237"/>
      <c r="AO53" s="237"/>
      <c r="AP53" s="237"/>
      <c r="AQ53" s="290"/>
      <c r="AR53" s="282"/>
      <c r="AS53" s="237"/>
      <c r="AT53" s="237"/>
      <c r="AU53" s="237"/>
      <c r="AV53" s="237"/>
      <c r="AW53" s="237"/>
      <c r="AX53" s="237"/>
      <c r="AY53" s="237"/>
      <c r="AZ53" s="237"/>
      <c r="BA53" s="237"/>
      <c r="BB53" s="283"/>
      <c r="BC53" s="237"/>
      <c r="BD53" s="237"/>
      <c r="BE53" s="237"/>
      <c r="BF53" s="237"/>
      <c r="BG53" s="237"/>
      <c r="BH53" s="237"/>
      <c r="BI53" s="284"/>
      <c r="BJ53" s="237"/>
      <c r="BK53" s="237"/>
      <c r="BL53" s="237"/>
      <c r="BM53" s="237"/>
      <c r="BN53" s="237"/>
      <c r="BO53" s="283"/>
      <c r="BP53" s="237"/>
      <c r="BQ53" s="237"/>
      <c r="BR53" s="237"/>
      <c r="BS53" s="237"/>
      <c r="BT53" s="237"/>
      <c r="BU53" s="285"/>
      <c r="BV53" s="237" t="s">
        <v>248</v>
      </c>
      <c r="BW53" s="237" t="s">
        <v>227</v>
      </c>
      <c r="BX53" s="297"/>
      <c r="BY53" s="237"/>
      <c r="BZ53" s="237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</row>
    <row r="54" spans="1:102" ht="15">
      <c r="A54" s="287" t="s">
        <v>391</v>
      </c>
      <c r="B54" s="277" t="s">
        <v>392</v>
      </c>
      <c r="C54" s="237" t="s">
        <v>802</v>
      </c>
      <c r="D54" s="278" t="s">
        <v>332</v>
      </c>
      <c r="E54" s="295" t="s">
        <v>393</v>
      </c>
      <c r="F54" s="279">
        <v>5</v>
      </c>
      <c r="G54" s="237">
        <v>192</v>
      </c>
      <c r="H54" s="237">
        <v>1</v>
      </c>
      <c r="I54" s="237"/>
      <c r="J54" s="237"/>
      <c r="K54" s="280"/>
      <c r="L54" s="237">
        <v>96</v>
      </c>
      <c r="M54" s="237"/>
      <c r="N54" s="237"/>
      <c r="O54" s="237">
        <v>8</v>
      </c>
      <c r="P54" s="237">
        <v>60</v>
      </c>
      <c r="Q54" s="287">
        <v>8</v>
      </c>
      <c r="R54" s="287">
        <v>56</v>
      </c>
      <c r="S54" s="287">
        <v>7</v>
      </c>
      <c r="T54" s="287">
        <v>30</v>
      </c>
      <c r="U54" s="287"/>
      <c r="V54" s="296"/>
      <c r="W54" s="237">
        <v>60</v>
      </c>
      <c r="X54" s="295">
        <v>99.41</v>
      </c>
      <c r="Y54" s="280"/>
      <c r="Z54" s="237"/>
      <c r="AA54" s="237"/>
      <c r="AB54" s="237"/>
      <c r="AC54" s="237"/>
      <c r="AD54" s="237"/>
      <c r="AE54" s="237"/>
      <c r="AF54" s="237"/>
      <c r="AG54" s="281"/>
      <c r="AH54" s="237"/>
      <c r="AI54" s="237"/>
      <c r="AJ54" s="237"/>
      <c r="AK54" s="237"/>
      <c r="AL54" s="237"/>
      <c r="AM54" s="237"/>
      <c r="AN54" s="237"/>
      <c r="AO54" s="237"/>
      <c r="AP54" s="237"/>
      <c r="AQ54" s="290"/>
      <c r="AR54" s="282"/>
      <c r="AS54" s="237">
        <v>226</v>
      </c>
      <c r="AT54" s="237">
        <v>227</v>
      </c>
      <c r="AU54" s="237"/>
      <c r="AV54" s="237"/>
      <c r="AW54" s="237">
        <v>215</v>
      </c>
      <c r="AX54" s="237">
        <v>25.4</v>
      </c>
      <c r="AY54" s="237"/>
      <c r="AZ54" s="237"/>
      <c r="BA54" s="237"/>
      <c r="BB54" s="283"/>
      <c r="BC54" s="237">
        <v>215</v>
      </c>
      <c r="BD54" s="237">
        <v>89</v>
      </c>
      <c r="BE54" s="237"/>
      <c r="BF54" s="237">
        <v>54</v>
      </c>
      <c r="BG54" s="237">
        <v>5</v>
      </c>
      <c r="BH54" s="237" t="s">
        <v>394</v>
      </c>
      <c r="BI54" s="284"/>
      <c r="BJ54" s="237"/>
      <c r="BK54" s="237"/>
      <c r="BL54" s="237"/>
      <c r="BM54" s="237"/>
      <c r="BN54" s="237"/>
      <c r="BO54" s="283"/>
      <c r="BP54" s="237"/>
      <c r="BQ54" s="237"/>
      <c r="BR54" s="237"/>
      <c r="BS54" s="237"/>
      <c r="BT54" s="237"/>
      <c r="BU54" s="287" t="s">
        <v>249</v>
      </c>
      <c r="BV54" s="237" t="s">
        <v>167</v>
      </c>
      <c r="BW54" s="237" t="s">
        <v>395</v>
      </c>
      <c r="BX54" s="297"/>
      <c r="BY54" s="237"/>
      <c r="BZ54" s="237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</row>
    <row r="55" spans="1:102" ht="15">
      <c r="A55" s="205"/>
      <c r="B55" s="277"/>
      <c r="C55" s="237"/>
      <c r="D55" s="278"/>
      <c r="E55" s="278"/>
      <c r="F55" s="279"/>
      <c r="G55" s="237"/>
      <c r="H55" s="237"/>
      <c r="I55" s="237"/>
      <c r="J55" s="237"/>
      <c r="K55" s="280"/>
      <c r="L55" s="237"/>
      <c r="M55" s="237"/>
      <c r="N55" s="237"/>
      <c r="O55" s="237"/>
      <c r="P55" s="237"/>
      <c r="Q55" s="237"/>
      <c r="R55" s="237"/>
      <c r="S55" s="237"/>
      <c r="T55" s="237"/>
      <c r="U55" s="373"/>
      <c r="V55" s="280"/>
      <c r="W55" s="237"/>
      <c r="X55" s="237"/>
      <c r="Y55" s="280"/>
      <c r="Z55" s="237"/>
      <c r="AA55" s="237"/>
      <c r="AB55" s="237"/>
      <c r="AC55" s="237"/>
      <c r="AD55" s="237"/>
      <c r="AE55" s="237"/>
      <c r="AF55" s="237"/>
      <c r="AG55" s="281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82"/>
      <c r="AS55" s="237"/>
      <c r="AT55" s="237"/>
      <c r="AU55" s="237"/>
      <c r="AV55" s="237"/>
      <c r="AW55" s="237"/>
      <c r="AX55" s="237"/>
      <c r="AY55" s="237"/>
      <c r="AZ55" s="237"/>
      <c r="BA55" s="237"/>
      <c r="BB55" s="283"/>
      <c r="BC55" s="237"/>
      <c r="BD55" s="237"/>
      <c r="BE55" s="237"/>
      <c r="BF55" s="237"/>
      <c r="BG55" s="237"/>
      <c r="BH55" s="237"/>
      <c r="BI55" s="284"/>
      <c r="BJ55" s="237"/>
      <c r="BK55" s="237"/>
      <c r="BL55" s="237"/>
      <c r="BM55" s="237"/>
      <c r="BN55" s="237"/>
      <c r="BO55" s="283"/>
      <c r="BP55" s="237"/>
      <c r="BQ55" s="237"/>
      <c r="BR55" s="237"/>
      <c r="BS55" s="237"/>
      <c r="BT55" s="237"/>
      <c r="BU55" s="285"/>
      <c r="BV55" s="237"/>
      <c r="BW55" s="237"/>
      <c r="BX55" s="286"/>
      <c r="BY55" s="237"/>
      <c r="BZ55" s="237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  <c r="CW55" s="226"/>
      <c r="CX55" s="226"/>
    </row>
    <row r="56" spans="1:102" ht="12.75" customHeight="1">
      <c r="A56" s="204" t="s">
        <v>168</v>
      </c>
      <c r="B56" s="271"/>
      <c r="C56" s="226" t="s">
        <v>233</v>
      </c>
      <c r="D56" s="251" t="s">
        <v>270</v>
      </c>
      <c r="E56" s="232"/>
      <c r="F56" s="228">
        <v>4</v>
      </c>
      <c r="G56" s="226">
        <v>192</v>
      </c>
      <c r="H56" s="226">
        <v>2</v>
      </c>
      <c r="I56" s="226"/>
      <c r="J56" s="226"/>
      <c r="K56" s="229"/>
      <c r="L56" s="226"/>
      <c r="M56" s="226"/>
      <c r="N56" s="226"/>
      <c r="O56" s="226"/>
      <c r="P56" s="226"/>
      <c r="Q56" s="251"/>
      <c r="R56" s="251"/>
      <c r="S56" s="251"/>
      <c r="T56" s="249">
        <v>25</v>
      </c>
      <c r="U56" s="249"/>
      <c r="V56" s="288"/>
      <c r="W56" s="289"/>
      <c r="X56" s="251"/>
      <c r="Y56" s="229"/>
      <c r="Z56" s="226">
        <v>48</v>
      </c>
      <c r="AA56" s="226">
        <v>48</v>
      </c>
      <c r="AB56" s="226">
        <v>6</v>
      </c>
      <c r="AC56" s="226">
        <v>72</v>
      </c>
      <c r="AD56" s="226"/>
      <c r="AE56" s="226"/>
      <c r="AF56" s="226"/>
      <c r="AG56" s="233"/>
      <c r="AH56" s="226"/>
      <c r="AI56" s="226"/>
      <c r="AJ56" s="226"/>
      <c r="AK56" s="226"/>
      <c r="AL56" s="226"/>
      <c r="AM56" s="226"/>
      <c r="AN56" s="226"/>
      <c r="AO56" s="226"/>
      <c r="AP56" s="226"/>
      <c r="AQ56" s="249">
        <v>6</v>
      </c>
      <c r="AR56" s="234"/>
      <c r="AS56" s="226">
        <v>215</v>
      </c>
      <c r="AT56" s="226">
        <v>211</v>
      </c>
      <c r="AU56" s="226"/>
      <c r="AV56" s="226"/>
      <c r="AW56" s="226">
        <v>196.8</v>
      </c>
      <c r="AX56" s="226">
        <v>20.9</v>
      </c>
      <c r="AY56" s="226">
        <v>77.9</v>
      </c>
      <c r="AZ56" s="226">
        <v>97.8</v>
      </c>
      <c r="BA56" s="226"/>
      <c r="BB56" s="235"/>
      <c r="BC56" s="226">
        <v>168</v>
      </c>
      <c r="BD56" s="226">
        <v>105</v>
      </c>
      <c r="BE56" s="226">
        <v>3</v>
      </c>
      <c r="BF56" s="226">
        <v>74</v>
      </c>
      <c r="BG56" s="226">
        <v>6</v>
      </c>
      <c r="BH56" s="226" t="s">
        <v>271</v>
      </c>
      <c r="BI56" s="236" t="s">
        <v>470</v>
      </c>
      <c r="BJ56" s="226"/>
      <c r="BK56" s="226"/>
      <c r="BL56" s="226"/>
      <c r="BM56" s="226"/>
      <c r="BN56" s="226"/>
      <c r="BO56" s="235"/>
      <c r="BP56" s="237"/>
      <c r="BQ56" s="237"/>
      <c r="BR56" s="237"/>
      <c r="BS56" s="237"/>
      <c r="BT56" s="237"/>
      <c r="BU56" s="250" t="s">
        <v>365</v>
      </c>
      <c r="BV56" s="226" t="s">
        <v>366</v>
      </c>
      <c r="BW56" s="226"/>
      <c r="BX56" s="239"/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6"/>
      <c r="CL56" s="226"/>
      <c r="CM56" s="226"/>
      <c r="CN56" s="226"/>
      <c r="CO56" s="226"/>
      <c r="CP56" s="226"/>
      <c r="CQ56" s="226"/>
      <c r="CR56" s="226"/>
      <c r="CS56" s="226"/>
      <c r="CT56" s="226"/>
      <c r="CU56" s="226"/>
      <c r="CV56" s="226"/>
      <c r="CW56" s="226"/>
      <c r="CX56" s="226"/>
    </row>
    <row r="57" spans="1:102" ht="13.5">
      <c r="A57" s="230" t="s">
        <v>224</v>
      </c>
      <c r="B57" s="271"/>
      <c r="C57" s="226"/>
      <c r="D57" s="224" t="s">
        <v>270</v>
      </c>
      <c r="E57" s="232"/>
      <c r="F57" s="228"/>
      <c r="G57" s="226"/>
      <c r="H57" s="226"/>
      <c r="I57" s="226"/>
      <c r="J57" s="226"/>
      <c r="K57" s="229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9"/>
      <c r="W57" s="289">
        <v>60</v>
      </c>
      <c r="X57" s="251">
        <v>99.41</v>
      </c>
      <c r="Y57" s="229"/>
      <c r="Z57" s="226"/>
      <c r="AA57" s="226"/>
      <c r="AB57" s="226"/>
      <c r="AC57" s="226"/>
      <c r="AD57" s="226"/>
      <c r="AE57" s="226"/>
      <c r="AF57" s="226"/>
      <c r="AG57" s="233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34"/>
      <c r="AS57" s="226"/>
      <c r="AT57" s="226"/>
      <c r="AU57" s="226"/>
      <c r="AV57" s="226"/>
      <c r="AW57" s="226"/>
      <c r="AX57" s="226"/>
      <c r="AY57" s="226"/>
      <c r="AZ57" s="226"/>
      <c r="BA57" s="226"/>
      <c r="BB57" s="235"/>
      <c r="BC57" s="226"/>
      <c r="BD57" s="226"/>
      <c r="BE57" s="226"/>
      <c r="BF57" s="226"/>
      <c r="BG57" s="226"/>
      <c r="BH57" s="226" t="s">
        <v>225</v>
      </c>
      <c r="BI57" s="236"/>
      <c r="BJ57" s="226"/>
      <c r="BK57" s="226"/>
      <c r="BL57" s="226"/>
      <c r="BM57" s="226"/>
      <c r="BN57" s="226"/>
      <c r="BO57" s="235"/>
      <c r="BP57" s="237"/>
      <c r="BQ57" s="237"/>
      <c r="BR57" s="237"/>
      <c r="BS57" s="237"/>
      <c r="BT57" s="237"/>
      <c r="BU57" s="226" t="s">
        <v>373</v>
      </c>
      <c r="BV57" s="226" t="s">
        <v>158</v>
      </c>
      <c r="BW57" s="226"/>
      <c r="BX57" s="239"/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  <c r="CM57" s="226"/>
      <c r="CN57" s="226"/>
      <c r="CO57" s="226"/>
      <c r="CP57" s="226"/>
      <c r="CQ57" s="226"/>
      <c r="CR57" s="226"/>
      <c r="CS57" s="226"/>
      <c r="CT57" s="226"/>
      <c r="CU57" s="226"/>
      <c r="CV57" s="226"/>
      <c r="CW57" s="226"/>
      <c r="CX57" s="226"/>
    </row>
    <row r="58" spans="1:102" ht="12.75" customHeight="1">
      <c r="A58" s="226" t="s">
        <v>58</v>
      </c>
      <c r="B58" s="271"/>
      <c r="C58" s="226" t="s">
        <v>82</v>
      </c>
      <c r="D58" s="226"/>
      <c r="E58" s="232"/>
      <c r="F58" s="228"/>
      <c r="G58" s="226"/>
      <c r="H58" s="226"/>
      <c r="I58" s="226"/>
      <c r="J58" s="226"/>
      <c r="K58" s="229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9"/>
      <c r="W58" s="231"/>
      <c r="X58" s="226"/>
      <c r="Y58" s="229"/>
      <c r="Z58" s="226"/>
      <c r="AA58" s="226"/>
      <c r="AB58" s="226"/>
      <c r="AC58" s="226"/>
      <c r="AD58" s="226"/>
      <c r="AE58" s="226"/>
      <c r="AF58" s="226"/>
      <c r="AG58" s="233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34"/>
      <c r="AS58" s="226"/>
      <c r="AT58" s="226"/>
      <c r="AU58" s="226"/>
      <c r="AV58" s="226"/>
      <c r="AW58" s="226"/>
      <c r="AX58" s="226"/>
      <c r="AY58" s="226"/>
      <c r="AZ58" s="226"/>
      <c r="BA58" s="226"/>
      <c r="BB58" s="235"/>
      <c r="BC58" s="226"/>
      <c r="BD58" s="226"/>
      <c r="BE58" s="226"/>
      <c r="BF58" s="226"/>
      <c r="BG58" s="226"/>
      <c r="BH58" s="226"/>
      <c r="BI58" s="236"/>
      <c r="BJ58" s="226"/>
      <c r="BK58" s="226"/>
      <c r="BL58" s="226"/>
      <c r="BM58" s="226"/>
      <c r="BN58" s="226"/>
      <c r="BO58" s="235"/>
      <c r="BP58" s="237"/>
      <c r="BQ58" s="237"/>
      <c r="BR58" s="237"/>
      <c r="BS58" s="237"/>
      <c r="BT58" s="237"/>
      <c r="BU58" s="226"/>
      <c r="BV58" s="226"/>
      <c r="BW58" s="226"/>
      <c r="BX58" s="239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</row>
    <row r="59" spans="1:102" ht="12.75" customHeight="1">
      <c r="A59" s="226" t="s">
        <v>538</v>
      </c>
      <c r="B59" s="271"/>
      <c r="C59" s="226"/>
      <c r="D59" s="226"/>
      <c r="E59" s="232"/>
      <c r="F59" s="228"/>
      <c r="G59" s="226"/>
      <c r="H59" s="226"/>
      <c r="I59" s="226"/>
      <c r="J59" s="226"/>
      <c r="K59" s="229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9"/>
      <c r="W59" s="231"/>
      <c r="X59" s="226"/>
      <c r="Y59" s="229"/>
      <c r="Z59" s="226"/>
      <c r="AA59" s="226"/>
      <c r="AB59" s="226"/>
      <c r="AC59" s="226"/>
      <c r="AD59" s="226"/>
      <c r="AE59" s="226"/>
      <c r="AF59" s="226"/>
      <c r="AG59" s="233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34"/>
      <c r="AS59" s="226"/>
      <c r="AT59" s="226"/>
      <c r="AU59" s="226"/>
      <c r="AV59" s="226"/>
      <c r="AW59" s="226"/>
      <c r="AX59" s="226"/>
      <c r="AY59" s="226"/>
      <c r="AZ59" s="226"/>
      <c r="BA59" s="226"/>
      <c r="BB59" s="235"/>
      <c r="BC59" s="226"/>
      <c r="BD59" s="226"/>
      <c r="BE59" s="226"/>
      <c r="BF59" s="226"/>
      <c r="BG59" s="226"/>
      <c r="BH59" s="226"/>
      <c r="BI59" s="236"/>
      <c r="BJ59" s="226"/>
      <c r="BK59" s="226"/>
      <c r="BL59" s="226"/>
      <c r="BM59" s="226"/>
      <c r="BN59" s="226"/>
      <c r="BO59" s="235"/>
      <c r="BP59" s="237"/>
      <c r="BQ59" s="237"/>
      <c r="BR59" s="237"/>
      <c r="BS59" s="237"/>
      <c r="BT59" s="237"/>
      <c r="BU59" s="226"/>
      <c r="BV59" s="226"/>
      <c r="BW59" s="226"/>
      <c r="BX59" s="239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</row>
    <row r="60" spans="1:102" ht="12.75" customHeight="1">
      <c r="A60" s="226"/>
      <c r="B60" s="271"/>
      <c r="C60" s="226"/>
      <c r="D60" s="226"/>
      <c r="E60" s="232"/>
      <c r="F60" s="228"/>
      <c r="G60" s="226"/>
      <c r="H60" s="226"/>
      <c r="I60" s="226"/>
      <c r="J60" s="226"/>
      <c r="K60" s="229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9"/>
      <c r="W60" s="231"/>
      <c r="X60" s="226"/>
      <c r="Y60" s="229"/>
      <c r="Z60" s="226"/>
      <c r="AA60" s="226"/>
      <c r="AB60" s="226"/>
      <c r="AC60" s="226"/>
      <c r="AD60" s="226"/>
      <c r="AE60" s="226"/>
      <c r="AF60" s="226"/>
      <c r="AG60" s="233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34"/>
      <c r="AS60" s="226"/>
      <c r="AT60" s="226"/>
      <c r="AU60" s="226"/>
      <c r="AV60" s="226"/>
      <c r="AW60" s="226"/>
      <c r="AX60" s="226"/>
      <c r="AY60" s="226"/>
      <c r="AZ60" s="226"/>
      <c r="BA60" s="226"/>
      <c r="BB60" s="235"/>
      <c r="BC60" s="226"/>
      <c r="BD60" s="226"/>
      <c r="BE60" s="226"/>
      <c r="BF60" s="226"/>
      <c r="BG60" s="226"/>
      <c r="BH60" s="226"/>
      <c r="BI60" s="236"/>
      <c r="BJ60" s="226"/>
      <c r="BK60" s="226"/>
      <c r="BL60" s="226"/>
      <c r="BM60" s="226"/>
      <c r="BN60" s="226"/>
      <c r="BO60" s="235"/>
      <c r="BP60" s="237"/>
      <c r="BQ60" s="237"/>
      <c r="BR60" s="237"/>
      <c r="BS60" s="237"/>
      <c r="BT60" s="237"/>
      <c r="BU60" s="226"/>
      <c r="BV60" s="226"/>
      <c r="BW60" s="226"/>
      <c r="BX60" s="239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</row>
    <row r="61" spans="1:102" ht="15">
      <c r="A61" s="350" t="s">
        <v>104</v>
      </c>
      <c r="B61" s="271"/>
      <c r="C61" s="226" t="s">
        <v>83</v>
      </c>
      <c r="D61" s="251" t="s">
        <v>270</v>
      </c>
      <c r="E61" s="232" t="s">
        <v>84</v>
      </c>
      <c r="F61" s="228">
        <v>4</v>
      </c>
      <c r="G61" s="226">
        <v>192</v>
      </c>
      <c r="H61" s="226">
        <v>1</v>
      </c>
      <c r="I61" s="226">
        <v>16</v>
      </c>
      <c r="J61" s="226"/>
      <c r="K61" s="229"/>
      <c r="L61" s="226">
        <v>96</v>
      </c>
      <c r="M61" s="226"/>
      <c r="N61" s="226"/>
      <c r="O61" s="226">
        <v>8</v>
      </c>
      <c r="P61" s="226">
        <v>60</v>
      </c>
      <c r="Q61" s="251">
        <v>7</v>
      </c>
      <c r="R61" s="251">
        <v>60</v>
      </c>
      <c r="S61" s="251">
        <v>6</v>
      </c>
      <c r="T61" s="251">
        <v>21</v>
      </c>
      <c r="U61" s="251"/>
      <c r="V61" s="288"/>
      <c r="W61" s="289">
        <v>60</v>
      </c>
      <c r="X61" s="251">
        <v>99.41</v>
      </c>
      <c r="Y61" s="229"/>
      <c r="Z61" s="226">
        <v>32</v>
      </c>
      <c r="AA61" s="226">
        <v>32</v>
      </c>
      <c r="AB61" s="226">
        <v>6</v>
      </c>
      <c r="AC61" s="226">
        <v>72</v>
      </c>
      <c r="AD61" s="226"/>
      <c r="AE61" s="226"/>
      <c r="AF61" s="226"/>
      <c r="AG61" s="233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34"/>
      <c r="AS61" s="226">
        <v>215</v>
      </c>
      <c r="AT61" s="226">
        <v>210</v>
      </c>
      <c r="AU61" s="226"/>
      <c r="AV61" s="226"/>
      <c r="AW61" s="226">
        <v>205</v>
      </c>
      <c r="AX61" s="226"/>
      <c r="AY61" s="226"/>
      <c r="AZ61" s="226"/>
      <c r="BA61" s="226"/>
      <c r="BB61" s="235"/>
      <c r="BC61" s="226">
        <v>200</v>
      </c>
      <c r="BD61" s="226">
        <v>110</v>
      </c>
      <c r="BE61" s="226"/>
      <c r="BF61" s="226">
        <v>58</v>
      </c>
      <c r="BG61" s="226">
        <v>6</v>
      </c>
      <c r="BH61" s="226" t="s">
        <v>271</v>
      </c>
      <c r="BI61" s="236"/>
      <c r="BJ61" s="226"/>
      <c r="BK61" s="226"/>
      <c r="BL61" s="226"/>
      <c r="BM61" s="226"/>
      <c r="BN61" s="226"/>
      <c r="BO61" s="235"/>
      <c r="BP61" s="237"/>
      <c r="BQ61" s="237"/>
      <c r="BR61" s="237"/>
      <c r="BS61" s="237"/>
      <c r="BT61" s="237"/>
      <c r="BU61" s="258" t="s">
        <v>315</v>
      </c>
      <c r="BV61" s="226" t="s">
        <v>958</v>
      </c>
      <c r="BW61" s="226" t="s">
        <v>316</v>
      </c>
      <c r="BX61" s="239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</row>
    <row r="62" spans="1:102" ht="13.5">
      <c r="A62" s="298" t="s">
        <v>182</v>
      </c>
      <c r="B62" s="271"/>
      <c r="C62" s="226" t="s">
        <v>183</v>
      </c>
      <c r="D62" s="251" t="s">
        <v>184</v>
      </c>
      <c r="E62" s="226" t="s">
        <v>183</v>
      </c>
      <c r="F62" s="228">
        <v>4</v>
      </c>
      <c r="G62" s="226"/>
      <c r="H62" s="226"/>
      <c r="I62" s="226"/>
      <c r="J62" s="226"/>
      <c r="K62" s="229"/>
      <c r="L62" s="226">
        <v>96</v>
      </c>
      <c r="M62" s="226"/>
      <c r="N62" s="226"/>
      <c r="O62" s="226">
        <v>8</v>
      </c>
      <c r="P62" s="226">
        <v>60</v>
      </c>
      <c r="Q62" s="251">
        <v>7</v>
      </c>
      <c r="R62" s="251">
        <v>56</v>
      </c>
      <c r="S62" s="251">
        <v>7</v>
      </c>
      <c r="T62" s="251">
        <v>21</v>
      </c>
      <c r="U62" s="251"/>
      <c r="V62" s="288"/>
      <c r="W62" s="289">
        <v>48</v>
      </c>
      <c r="X62" s="251">
        <v>155.36</v>
      </c>
      <c r="Y62" s="229"/>
      <c r="Z62" s="226">
        <v>32</v>
      </c>
      <c r="AA62" s="226">
        <v>32</v>
      </c>
      <c r="AB62" s="226">
        <v>6</v>
      </c>
      <c r="AC62" s="226">
        <v>72</v>
      </c>
      <c r="AD62" s="226"/>
      <c r="AE62" s="226"/>
      <c r="AF62" s="226"/>
      <c r="AG62" s="233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34"/>
      <c r="AS62" s="226" t="s">
        <v>183</v>
      </c>
      <c r="AT62" s="226"/>
      <c r="AU62" s="226"/>
      <c r="AV62" s="226"/>
      <c r="AW62" s="226"/>
      <c r="AX62" s="226"/>
      <c r="AY62" s="226"/>
      <c r="AZ62" s="226"/>
      <c r="BA62" s="226"/>
      <c r="BB62" s="235"/>
      <c r="BC62" s="226" t="s">
        <v>183</v>
      </c>
      <c r="BD62" s="226"/>
      <c r="BE62" s="226"/>
      <c r="BF62" s="226"/>
      <c r="BG62" s="226"/>
      <c r="BH62" s="226"/>
      <c r="BI62" s="236"/>
      <c r="BJ62" s="226"/>
      <c r="BK62" s="226"/>
      <c r="BL62" s="226"/>
      <c r="BM62" s="226"/>
      <c r="BN62" s="226"/>
      <c r="BO62" s="235"/>
      <c r="BP62" s="299"/>
      <c r="BQ62" s="299"/>
      <c r="BR62" s="299"/>
      <c r="BS62" s="299"/>
      <c r="BT62" s="299"/>
      <c r="BU62" s="251" t="s">
        <v>185</v>
      </c>
      <c r="BV62" s="226" t="s">
        <v>186</v>
      </c>
      <c r="BW62" s="226" t="s">
        <v>316</v>
      </c>
      <c r="BX62" s="239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</row>
    <row r="63" spans="1:102" ht="13.5">
      <c r="A63" s="298" t="s">
        <v>130</v>
      </c>
      <c r="B63" s="271"/>
      <c r="C63" s="226" t="s">
        <v>131</v>
      </c>
      <c r="D63" s="251" t="s">
        <v>270</v>
      </c>
      <c r="E63" s="226" t="s">
        <v>131</v>
      </c>
      <c r="F63" s="228">
        <v>4</v>
      </c>
      <c r="G63" s="226"/>
      <c r="H63" s="226"/>
      <c r="I63" s="226"/>
      <c r="J63" s="226"/>
      <c r="K63" s="229"/>
      <c r="L63" s="226">
        <v>96</v>
      </c>
      <c r="M63" s="226"/>
      <c r="N63" s="226"/>
      <c r="O63" s="226">
        <v>8</v>
      </c>
      <c r="P63" s="226">
        <v>60</v>
      </c>
      <c r="Q63" s="251">
        <v>6</v>
      </c>
      <c r="R63" s="251">
        <v>54</v>
      </c>
      <c r="S63" s="251">
        <v>6</v>
      </c>
      <c r="T63" s="251">
        <v>15</v>
      </c>
      <c r="U63" s="251"/>
      <c r="V63" s="288"/>
      <c r="W63" s="289">
        <v>45</v>
      </c>
      <c r="X63" s="251">
        <v>176.76</v>
      </c>
      <c r="Y63" s="229"/>
      <c r="Z63" s="226">
        <v>32</v>
      </c>
      <c r="AA63" s="226">
        <v>32</v>
      </c>
      <c r="AB63" s="226">
        <v>6</v>
      </c>
      <c r="AC63" s="226">
        <v>72</v>
      </c>
      <c r="AD63" s="226"/>
      <c r="AE63" s="226"/>
      <c r="AF63" s="226"/>
      <c r="AG63" s="233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34"/>
      <c r="AS63" s="226" t="s">
        <v>131</v>
      </c>
      <c r="AT63" s="226"/>
      <c r="AU63" s="226"/>
      <c r="AV63" s="226"/>
      <c r="AW63" s="226"/>
      <c r="AX63" s="226"/>
      <c r="AY63" s="226"/>
      <c r="AZ63" s="226"/>
      <c r="BA63" s="226"/>
      <c r="BB63" s="235"/>
      <c r="BC63" s="226" t="s">
        <v>131</v>
      </c>
      <c r="BD63" s="226"/>
      <c r="BE63" s="226"/>
      <c r="BF63" s="226"/>
      <c r="BG63" s="226"/>
      <c r="BH63" s="226"/>
      <c r="BI63" s="236"/>
      <c r="BJ63" s="226"/>
      <c r="BK63" s="226"/>
      <c r="BL63" s="226"/>
      <c r="BM63" s="226"/>
      <c r="BN63" s="226"/>
      <c r="BO63" s="235"/>
      <c r="BP63" s="237"/>
      <c r="BQ63" s="237"/>
      <c r="BR63" s="237"/>
      <c r="BS63" s="237"/>
      <c r="BT63" s="237"/>
      <c r="BU63" s="251" t="s">
        <v>132</v>
      </c>
      <c r="BV63" s="226" t="s">
        <v>133</v>
      </c>
      <c r="BW63" s="226" t="s">
        <v>316</v>
      </c>
      <c r="BX63" s="239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</row>
    <row r="64" spans="1:102" ht="13.5">
      <c r="A64" s="233" t="s">
        <v>134</v>
      </c>
      <c r="B64" s="271"/>
      <c r="C64" s="226" t="s">
        <v>299</v>
      </c>
      <c r="D64" s="251" t="s">
        <v>300</v>
      </c>
      <c r="E64" s="226" t="s">
        <v>131</v>
      </c>
      <c r="F64" s="228">
        <v>4</v>
      </c>
      <c r="G64" s="226"/>
      <c r="H64" s="226"/>
      <c r="I64" s="226"/>
      <c r="J64" s="226"/>
      <c r="K64" s="229"/>
      <c r="L64" s="226">
        <v>96</v>
      </c>
      <c r="M64" s="226"/>
      <c r="N64" s="226"/>
      <c r="O64" s="226">
        <v>8</v>
      </c>
      <c r="P64" s="226">
        <v>60</v>
      </c>
      <c r="Q64" s="251">
        <v>7</v>
      </c>
      <c r="R64" s="251">
        <v>49</v>
      </c>
      <c r="S64" s="251">
        <v>7</v>
      </c>
      <c r="T64" s="251">
        <v>30</v>
      </c>
      <c r="U64" s="251"/>
      <c r="V64" s="300"/>
      <c r="W64" s="293">
        <f>IF(T64&gt;0,P64/Q64*R64/S64*(T64*2)/60,)</f>
        <v>60</v>
      </c>
      <c r="X64" s="293">
        <f>IF(W64&gt;0,(375.4/W64)*(375.4/W64)*2.54,)</f>
        <v>99.43052955555554</v>
      </c>
      <c r="Y64" s="229"/>
      <c r="Z64" s="226">
        <v>32</v>
      </c>
      <c r="AA64" s="226">
        <v>32</v>
      </c>
      <c r="AB64" s="226">
        <v>6</v>
      </c>
      <c r="AC64" s="226">
        <v>72</v>
      </c>
      <c r="AD64" s="226"/>
      <c r="AE64" s="226"/>
      <c r="AF64" s="226"/>
      <c r="AG64" s="233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34"/>
      <c r="AS64" s="226" t="s">
        <v>131</v>
      </c>
      <c r="AT64" s="226"/>
      <c r="AU64" s="226"/>
      <c r="AV64" s="226"/>
      <c r="AW64" s="226"/>
      <c r="AX64" s="226"/>
      <c r="AY64" s="226"/>
      <c r="AZ64" s="226"/>
      <c r="BA64" s="226"/>
      <c r="BB64" s="235"/>
      <c r="BC64" s="226" t="s">
        <v>131</v>
      </c>
      <c r="BD64" s="226"/>
      <c r="BE64" s="226"/>
      <c r="BF64" s="226"/>
      <c r="BG64" s="226"/>
      <c r="BH64" s="226"/>
      <c r="BI64" s="236"/>
      <c r="BJ64" s="226"/>
      <c r="BK64" s="226"/>
      <c r="BL64" s="226"/>
      <c r="BM64" s="226"/>
      <c r="BN64" s="226"/>
      <c r="BO64" s="235"/>
      <c r="BP64" s="237"/>
      <c r="BQ64" s="237"/>
      <c r="BR64" s="237"/>
      <c r="BS64" s="237"/>
      <c r="BT64" s="237"/>
      <c r="BU64" s="251"/>
      <c r="BV64" s="226" t="s">
        <v>133</v>
      </c>
      <c r="BW64" s="226"/>
      <c r="BX64" s="239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  <c r="CW64" s="226"/>
      <c r="CX64" s="226"/>
    </row>
    <row r="65" spans="1:102" ht="13.5">
      <c r="A65" s="233" t="s">
        <v>141</v>
      </c>
      <c r="B65" s="271"/>
      <c r="C65" s="226" t="s">
        <v>131</v>
      </c>
      <c r="D65" s="251" t="s">
        <v>142</v>
      </c>
      <c r="E65" s="226" t="s">
        <v>131</v>
      </c>
      <c r="F65" s="228">
        <v>4</v>
      </c>
      <c r="G65" s="226">
        <v>192</v>
      </c>
      <c r="H65" s="226">
        <v>1</v>
      </c>
      <c r="I65" s="226">
        <v>16</v>
      </c>
      <c r="J65" s="226"/>
      <c r="K65" s="229"/>
      <c r="L65" s="226">
        <v>96</v>
      </c>
      <c r="M65" s="226"/>
      <c r="N65" s="226"/>
      <c r="O65" s="226">
        <v>8</v>
      </c>
      <c r="P65" s="226">
        <v>60</v>
      </c>
      <c r="Q65" s="258">
        <v>7</v>
      </c>
      <c r="R65" s="258">
        <v>49</v>
      </c>
      <c r="S65" s="258">
        <v>7</v>
      </c>
      <c r="T65" s="258">
        <v>30</v>
      </c>
      <c r="U65" s="258"/>
      <c r="V65" s="300"/>
      <c r="W65" s="247">
        <f>IF(T65&gt;0,P65/Q65*R65/S65*(T65*2)/60,)</f>
        <v>60</v>
      </c>
      <c r="X65" s="247">
        <f>IF(W65&gt;0,(375.4/W65)*(375.4/W65)*2.54,)</f>
        <v>99.43052955555554</v>
      </c>
      <c r="Y65" s="229"/>
      <c r="Z65" s="226">
        <v>32</v>
      </c>
      <c r="AA65" s="226">
        <v>32</v>
      </c>
      <c r="AB65" s="226">
        <v>6</v>
      </c>
      <c r="AC65" s="226">
        <v>72</v>
      </c>
      <c r="AD65" s="226"/>
      <c r="AE65" s="226"/>
      <c r="AF65" s="226"/>
      <c r="AG65" s="233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34"/>
      <c r="AS65" s="226" t="s">
        <v>131</v>
      </c>
      <c r="AT65" s="226"/>
      <c r="AU65" s="226"/>
      <c r="AV65" s="226"/>
      <c r="AW65" s="226"/>
      <c r="AX65" s="226"/>
      <c r="AY65" s="226"/>
      <c r="AZ65" s="226"/>
      <c r="BA65" s="226"/>
      <c r="BB65" s="235"/>
      <c r="BC65" s="226" t="s">
        <v>131</v>
      </c>
      <c r="BD65" s="226"/>
      <c r="BE65" s="226"/>
      <c r="BF65" s="226"/>
      <c r="BG65" s="226"/>
      <c r="BH65" s="226"/>
      <c r="BI65" s="236"/>
      <c r="BJ65" s="301" t="s">
        <v>913</v>
      </c>
      <c r="BK65" s="226"/>
      <c r="BL65" s="226"/>
      <c r="BM65" s="226"/>
      <c r="BN65" s="226"/>
      <c r="BO65" s="235"/>
      <c r="BP65" s="237"/>
      <c r="BQ65" s="237"/>
      <c r="BR65" s="237"/>
      <c r="BS65" s="237"/>
      <c r="BT65" s="237"/>
      <c r="BU65" s="258" t="s">
        <v>203</v>
      </c>
      <c r="BV65" s="226" t="s">
        <v>133</v>
      </c>
      <c r="BW65" s="226"/>
      <c r="BX65" s="239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</row>
    <row r="66" spans="1:102" ht="13.5">
      <c r="A66" s="226"/>
      <c r="B66" s="271"/>
      <c r="C66" s="226"/>
      <c r="D66" s="226"/>
      <c r="E66" s="232"/>
      <c r="F66" s="228"/>
      <c r="G66" s="226"/>
      <c r="H66" s="226"/>
      <c r="I66" s="226"/>
      <c r="J66" s="226"/>
      <c r="K66" s="229"/>
      <c r="L66" s="226"/>
      <c r="M66" s="226"/>
      <c r="N66" s="226"/>
      <c r="O66" s="226"/>
      <c r="P66" s="226"/>
      <c r="Q66" s="258"/>
      <c r="R66" s="258"/>
      <c r="S66" s="258"/>
      <c r="T66" s="258"/>
      <c r="U66" s="258"/>
      <c r="V66" s="300"/>
      <c r="W66" s="247"/>
      <c r="X66" s="247"/>
      <c r="Y66" s="229"/>
      <c r="Z66" s="226"/>
      <c r="AA66" s="226"/>
      <c r="AB66" s="226"/>
      <c r="AC66" s="226"/>
      <c r="AD66" s="226"/>
      <c r="AE66" s="226"/>
      <c r="AF66" s="226"/>
      <c r="AG66" s="233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34"/>
      <c r="AS66" s="226"/>
      <c r="AT66" s="226"/>
      <c r="AU66" s="226"/>
      <c r="AV66" s="226"/>
      <c r="AW66" s="226"/>
      <c r="AX66" s="226"/>
      <c r="AY66" s="226"/>
      <c r="AZ66" s="226"/>
      <c r="BA66" s="226"/>
      <c r="BB66" s="235"/>
      <c r="BC66" s="226"/>
      <c r="BD66" s="226"/>
      <c r="BE66" s="226"/>
      <c r="BF66" s="226"/>
      <c r="BG66" s="226"/>
      <c r="BH66" s="226"/>
      <c r="BI66" s="236"/>
      <c r="BJ66" s="301"/>
      <c r="BK66" s="226"/>
      <c r="BL66" s="226"/>
      <c r="BM66" s="226"/>
      <c r="BN66" s="226"/>
      <c r="BO66" s="235"/>
      <c r="BP66" s="237"/>
      <c r="BQ66" s="237"/>
      <c r="BR66" s="237"/>
      <c r="BS66" s="237"/>
      <c r="BT66" s="237"/>
      <c r="BU66" s="258"/>
      <c r="BV66" s="226"/>
      <c r="BW66" s="226"/>
      <c r="BX66" s="239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</row>
    <row r="67" spans="1:102" ht="15.75" customHeight="1">
      <c r="A67" s="206" t="s">
        <v>204</v>
      </c>
      <c r="B67" s="271"/>
      <c r="C67" s="226"/>
      <c r="D67" s="251" t="s">
        <v>205</v>
      </c>
      <c r="E67" s="232"/>
      <c r="F67" s="228"/>
      <c r="G67" s="226"/>
      <c r="H67" s="226"/>
      <c r="I67" s="226"/>
      <c r="J67" s="226"/>
      <c r="K67" s="229"/>
      <c r="L67" s="226"/>
      <c r="M67" s="226"/>
      <c r="N67" s="226"/>
      <c r="O67" s="226"/>
      <c r="P67" s="226"/>
      <c r="Q67" s="251"/>
      <c r="R67" s="251"/>
      <c r="S67" s="251"/>
      <c r="T67" s="251"/>
      <c r="U67" s="251"/>
      <c r="V67" s="288"/>
      <c r="W67" s="289"/>
      <c r="X67" s="251"/>
      <c r="Y67" s="229"/>
      <c r="Z67" s="226"/>
      <c r="AA67" s="226"/>
      <c r="AB67" s="226"/>
      <c r="AC67" s="226"/>
      <c r="AD67" s="226"/>
      <c r="AE67" s="226"/>
      <c r="AF67" s="226"/>
      <c r="AG67" s="233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34"/>
      <c r="AS67" s="226"/>
      <c r="AT67" s="226"/>
      <c r="AU67" s="226"/>
      <c r="AV67" s="226"/>
      <c r="AW67" s="226"/>
      <c r="AX67" s="226"/>
      <c r="AY67" s="226"/>
      <c r="AZ67" s="226"/>
      <c r="BA67" s="226"/>
      <c r="BB67" s="235"/>
      <c r="BC67" s="226"/>
      <c r="BD67" s="226"/>
      <c r="BE67" s="226"/>
      <c r="BF67" s="226"/>
      <c r="BG67" s="226"/>
      <c r="BH67" s="226"/>
      <c r="BI67" s="236"/>
      <c r="BJ67" s="226"/>
      <c r="BK67" s="226"/>
      <c r="BL67" s="226"/>
      <c r="BM67" s="226"/>
      <c r="BN67" s="226"/>
      <c r="BO67" s="235"/>
      <c r="BP67" s="237"/>
      <c r="BQ67" s="237"/>
      <c r="BR67" s="237"/>
      <c r="BS67" s="237"/>
      <c r="BT67" s="237"/>
      <c r="BU67" s="251"/>
      <c r="BV67" s="226"/>
      <c r="BW67" s="226"/>
      <c r="BX67" s="239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</row>
    <row r="68" spans="1:102" ht="12.75" customHeight="1">
      <c r="A68" s="287"/>
      <c r="B68" s="271"/>
      <c r="C68" s="226"/>
      <c r="D68" s="251"/>
      <c r="E68" s="232"/>
      <c r="F68" s="228"/>
      <c r="G68" s="226"/>
      <c r="H68" s="226"/>
      <c r="I68" s="226"/>
      <c r="J68" s="226"/>
      <c r="K68" s="229"/>
      <c r="L68" s="226"/>
      <c r="M68" s="226"/>
      <c r="N68" s="226"/>
      <c r="O68" s="226"/>
      <c r="P68" s="226"/>
      <c r="Q68" s="251"/>
      <c r="R68" s="251"/>
      <c r="S68" s="251"/>
      <c r="T68" s="249"/>
      <c r="U68" s="249"/>
      <c r="V68" s="288"/>
      <c r="W68" s="289"/>
      <c r="X68" s="251"/>
      <c r="Y68" s="229"/>
      <c r="Z68" s="226"/>
      <c r="AA68" s="226"/>
      <c r="AB68" s="226"/>
      <c r="AC68" s="226"/>
      <c r="AD68" s="226"/>
      <c r="AE68" s="226"/>
      <c r="AF68" s="226"/>
      <c r="AG68" s="233"/>
      <c r="AH68" s="226"/>
      <c r="AI68" s="226"/>
      <c r="AJ68" s="226"/>
      <c r="AK68" s="226"/>
      <c r="AL68" s="226"/>
      <c r="AM68" s="226"/>
      <c r="AN68" s="226"/>
      <c r="AO68" s="226"/>
      <c r="AP68" s="226"/>
      <c r="AQ68" s="249"/>
      <c r="AR68" s="234"/>
      <c r="AS68" s="226"/>
      <c r="AT68" s="226"/>
      <c r="AU68" s="226"/>
      <c r="AV68" s="226"/>
      <c r="AW68" s="226"/>
      <c r="AX68" s="226"/>
      <c r="AY68" s="226"/>
      <c r="AZ68" s="226"/>
      <c r="BA68" s="226"/>
      <c r="BB68" s="235"/>
      <c r="BC68" s="226"/>
      <c r="BD68" s="226"/>
      <c r="BE68" s="226"/>
      <c r="BF68" s="226"/>
      <c r="BG68" s="226"/>
      <c r="BH68" s="226"/>
      <c r="BI68" s="236"/>
      <c r="BJ68" s="226"/>
      <c r="BK68" s="226"/>
      <c r="BL68" s="226"/>
      <c r="BM68" s="226"/>
      <c r="BN68" s="226"/>
      <c r="BO68" s="235"/>
      <c r="BP68" s="237"/>
      <c r="BQ68" s="237"/>
      <c r="BR68" s="237"/>
      <c r="BS68" s="237"/>
      <c r="BT68" s="237"/>
      <c r="BU68" s="250"/>
      <c r="BV68" s="226"/>
      <c r="BW68" s="226"/>
      <c r="BX68" s="239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</row>
    <row r="69" spans="1:102" ht="12.75" customHeight="1">
      <c r="A69" s="258"/>
      <c r="B69" s="271"/>
      <c r="C69" s="226"/>
      <c r="D69" s="249"/>
      <c r="E69" s="232"/>
      <c r="F69" s="228"/>
      <c r="G69" s="226"/>
      <c r="H69" s="226"/>
      <c r="I69" s="226"/>
      <c r="J69" s="226"/>
      <c r="K69" s="229"/>
      <c r="L69" s="226"/>
      <c r="M69" s="226"/>
      <c r="N69" s="226"/>
      <c r="O69" s="226"/>
      <c r="P69" s="226"/>
      <c r="Q69" s="251"/>
      <c r="R69" s="251"/>
      <c r="S69" s="251"/>
      <c r="T69" s="249"/>
      <c r="U69" s="249"/>
      <c r="V69" s="288"/>
      <c r="W69" s="289"/>
      <c r="X69" s="251"/>
      <c r="Y69" s="229"/>
      <c r="Z69" s="226"/>
      <c r="AA69" s="226"/>
      <c r="AB69" s="226"/>
      <c r="AC69" s="226"/>
      <c r="AD69" s="226"/>
      <c r="AE69" s="226"/>
      <c r="AF69" s="226"/>
      <c r="AG69" s="233"/>
      <c r="AH69" s="226"/>
      <c r="AI69" s="226"/>
      <c r="AJ69" s="226"/>
      <c r="AK69" s="226"/>
      <c r="AL69" s="226"/>
      <c r="AM69" s="226"/>
      <c r="AN69" s="226"/>
      <c r="AO69" s="226"/>
      <c r="AP69" s="226"/>
      <c r="AQ69" s="249"/>
      <c r="AR69" s="234"/>
      <c r="AS69" s="226"/>
      <c r="AT69" s="226"/>
      <c r="AU69" s="226"/>
      <c r="AV69" s="226"/>
      <c r="AW69" s="226"/>
      <c r="AX69" s="226"/>
      <c r="AY69" s="226"/>
      <c r="AZ69" s="226"/>
      <c r="BA69" s="226"/>
      <c r="BB69" s="235"/>
      <c r="BC69" s="226"/>
      <c r="BD69" s="226"/>
      <c r="BE69" s="226"/>
      <c r="BF69" s="226"/>
      <c r="BG69" s="226"/>
      <c r="BH69" s="226"/>
      <c r="BI69" s="236"/>
      <c r="BJ69" s="226"/>
      <c r="BK69" s="226"/>
      <c r="BL69" s="226"/>
      <c r="BM69" s="226"/>
      <c r="BN69" s="226"/>
      <c r="BO69" s="235"/>
      <c r="BP69" s="237"/>
      <c r="BQ69" s="237"/>
      <c r="BR69" s="237"/>
      <c r="BS69" s="237"/>
      <c r="BT69" s="237"/>
      <c r="BU69" s="250"/>
      <c r="BV69" s="226"/>
      <c r="BW69" s="226"/>
      <c r="BX69" s="239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</row>
    <row r="70" spans="1:102" ht="13.5" customHeight="1">
      <c r="A70" s="224" t="s">
        <v>206</v>
      </c>
      <c r="B70" s="271"/>
      <c r="C70" s="302" t="s">
        <v>291</v>
      </c>
      <c r="D70" s="224">
        <v>1663</v>
      </c>
      <c r="E70" s="232" t="s">
        <v>209</v>
      </c>
      <c r="F70" s="228">
        <v>3</v>
      </c>
      <c r="G70" s="226"/>
      <c r="H70" s="226"/>
      <c r="I70" s="226"/>
      <c r="J70" s="226"/>
      <c r="K70" s="229"/>
      <c r="L70" s="226"/>
      <c r="M70" s="226"/>
      <c r="N70" s="226"/>
      <c r="O70" s="226"/>
      <c r="P70" s="226"/>
      <c r="Q70" s="251"/>
      <c r="R70" s="251"/>
      <c r="S70" s="251"/>
      <c r="T70" s="249"/>
      <c r="U70" s="249"/>
      <c r="V70" s="288"/>
      <c r="W70" s="289"/>
      <c r="X70" s="251"/>
      <c r="Y70" s="229"/>
      <c r="Z70" s="226"/>
      <c r="AA70" s="226"/>
      <c r="AB70" s="226"/>
      <c r="AC70" s="226"/>
      <c r="AD70" s="226"/>
      <c r="AE70" s="226"/>
      <c r="AF70" s="226"/>
      <c r="AG70" s="233"/>
      <c r="AH70" s="226"/>
      <c r="AI70" s="226"/>
      <c r="AJ70" s="226"/>
      <c r="AK70" s="226"/>
      <c r="AL70" s="226"/>
      <c r="AM70" s="226"/>
      <c r="AN70" s="226"/>
      <c r="AO70" s="226"/>
      <c r="AP70" s="226"/>
      <c r="AQ70" s="249"/>
      <c r="AR70" s="234"/>
      <c r="AS70" s="226"/>
      <c r="AT70" s="226"/>
      <c r="AU70" s="226"/>
      <c r="AV70" s="226"/>
      <c r="AW70" s="226"/>
      <c r="AX70" s="226"/>
      <c r="AY70" s="226"/>
      <c r="AZ70" s="226"/>
      <c r="BA70" s="226"/>
      <c r="BB70" s="235"/>
      <c r="BC70" s="226"/>
      <c r="BD70" s="226"/>
      <c r="BE70" s="226"/>
      <c r="BF70" s="226"/>
      <c r="BG70" s="226"/>
      <c r="BH70" s="226"/>
      <c r="BI70" s="236"/>
      <c r="BJ70" s="226"/>
      <c r="BK70" s="226"/>
      <c r="BL70" s="226"/>
      <c r="BM70" s="226"/>
      <c r="BN70" s="226"/>
      <c r="BO70" s="235"/>
      <c r="BP70" s="237"/>
      <c r="BQ70" s="237"/>
      <c r="BR70" s="237"/>
      <c r="BS70" s="237"/>
      <c r="BT70" s="237"/>
      <c r="BU70" s="250"/>
      <c r="BV70" s="226" t="s">
        <v>135</v>
      </c>
      <c r="BW70" s="226"/>
      <c r="BX70" s="239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</row>
    <row r="71" spans="1:102" ht="15" customHeight="1">
      <c r="A71" s="224" t="s">
        <v>136</v>
      </c>
      <c r="B71" s="271"/>
      <c r="C71" s="226"/>
      <c r="D71" s="224">
        <v>1671</v>
      </c>
      <c r="E71" s="232"/>
      <c r="F71" s="228"/>
      <c r="G71" s="226"/>
      <c r="H71" s="226"/>
      <c r="I71" s="226"/>
      <c r="J71" s="226"/>
      <c r="K71" s="229"/>
      <c r="L71" s="226"/>
      <c r="M71" s="226"/>
      <c r="N71" s="226"/>
      <c r="O71" s="226"/>
      <c r="P71" s="226"/>
      <c r="Q71" s="251"/>
      <c r="R71" s="251"/>
      <c r="S71" s="251"/>
      <c r="T71" s="249"/>
      <c r="U71" s="249"/>
      <c r="V71" s="288"/>
      <c r="W71" s="289"/>
      <c r="X71" s="251"/>
      <c r="Y71" s="229"/>
      <c r="Z71" s="226"/>
      <c r="AA71" s="226"/>
      <c r="AB71" s="226"/>
      <c r="AC71" s="226"/>
      <c r="AD71" s="226"/>
      <c r="AE71" s="226"/>
      <c r="AF71" s="226"/>
      <c r="AG71" s="233"/>
      <c r="AH71" s="226"/>
      <c r="AI71" s="226"/>
      <c r="AJ71" s="226"/>
      <c r="AK71" s="226"/>
      <c r="AL71" s="226"/>
      <c r="AM71" s="226"/>
      <c r="AN71" s="226"/>
      <c r="AO71" s="226"/>
      <c r="AP71" s="226"/>
      <c r="AQ71" s="249"/>
      <c r="AR71" s="234"/>
      <c r="AS71" s="226"/>
      <c r="AT71" s="226"/>
      <c r="AU71" s="226"/>
      <c r="AV71" s="226"/>
      <c r="AW71" s="226"/>
      <c r="AX71" s="226"/>
      <c r="AY71" s="226"/>
      <c r="AZ71" s="226"/>
      <c r="BA71" s="226"/>
      <c r="BB71" s="235"/>
      <c r="BC71" s="226"/>
      <c r="BD71" s="226"/>
      <c r="BE71" s="226"/>
      <c r="BF71" s="226"/>
      <c r="BG71" s="226"/>
      <c r="BH71" s="226"/>
      <c r="BI71" s="236"/>
      <c r="BJ71" s="226"/>
      <c r="BK71" s="226"/>
      <c r="BL71" s="226"/>
      <c r="BM71" s="226"/>
      <c r="BN71" s="226"/>
      <c r="BO71" s="235"/>
      <c r="BP71" s="237"/>
      <c r="BQ71" s="237"/>
      <c r="BR71" s="237"/>
      <c r="BS71" s="237"/>
      <c r="BT71" s="237"/>
      <c r="BU71" s="250"/>
      <c r="BV71" s="226" t="s">
        <v>30</v>
      </c>
      <c r="BW71" s="226"/>
      <c r="BX71" s="239"/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</row>
    <row r="72" spans="1:102" ht="15" customHeight="1">
      <c r="A72" s="204" t="s">
        <v>31</v>
      </c>
      <c r="B72" s="271"/>
      <c r="C72" s="258" t="s">
        <v>32</v>
      </c>
      <c r="D72" s="251" t="s">
        <v>33</v>
      </c>
      <c r="E72" s="232" t="s">
        <v>34</v>
      </c>
      <c r="F72" s="228">
        <v>5</v>
      </c>
      <c r="G72" s="250" t="s">
        <v>35</v>
      </c>
      <c r="H72" s="226">
        <v>2</v>
      </c>
      <c r="I72" s="226"/>
      <c r="J72" s="226"/>
      <c r="K72" s="229"/>
      <c r="L72" s="226">
        <v>72</v>
      </c>
      <c r="M72" s="226">
        <v>12</v>
      </c>
      <c r="N72" s="226">
        <v>64</v>
      </c>
      <c r="O72" s="226">
        <v>8</v>
      </c>
      <c r="P72" s="226">
        <v>64</v>
      </c>
      <c r="Q72" s="258">
        <v>8</v>
      </c>
      <c r="R72" s="259">
        <v>60</v>
      </c>
      <c r="S72" s="259">
        <v>8</v>
      </c>
      <c r="T72" s="259">
        <v>30</v>
      </c>
      <c r="U72" s="259"/>
      <c r="V72" s="288"/>
      <c r="W72" s="247">
        <f>IF(T72&gt;0,P72/Q72*R72/S72*(T72*2)/60,)</f>
        <v>60</v>
      </c>
      <c r="X72" s="247">
        <f>IF(W72&gt;0,(375.4/W72)*(375.4/W72)*2.54,)</f>
        <v>99.43052955555554</v>
      </c>
      <c r="Y72" s="229"/>
      <c r="Z72" s="226">
        <v>40</v>
      </c>
      <c r="AA72" s="226">
        <v>40</v>
      </c>
      <c r="AB72" s="226">
        <v>6</v>
      </c>
      <c r="AC72" s="226">
        <v>72</v>
      </c>
      <c r="AD72" s="226">
        <v>24</v>
      </c>
      <c r="AE72" s="226">
        <v>48</v>
      </c>
      <c r="AF72" s="226">
        <v>31</v>
      </c>
      <c r="AG72" s="233"/>
      <c r="AH72" s="226">
        <v>72</v>
      </c>
      <c r="AI72" s="226">
        <v>18</v>
      </c>
      <c r="AJ72" s="226">
        <v>80</v>
      </c>
      <c r="AK72" s="226">
        <v>8</v>
      </c>
      <c r="AL72" s="226">
        <v>64</v>
      </c>
      <c r="AM72" s="226">
        <v>8</v>
      </c>
      <c r="AN72" s="226">
        <v>56</v>
      </c>
      <c r="AO72" s="226">
        <v>7</v>
      </c>
      <c r="AP72" s="226">
        <v>56</v>
      </c>
      <c r="AQ72" s="249">
        <v>8</v>
      </c>
      <c r="AR72" s="234"/>
      <c r="AS72" s="226">
        <v>240</v>
      </c>
      <c r="AT72" s="226">
        <v>241</v>
      </c>
      <c r="AU72" s="226" t="s">
        <v>36</v>
      </c>
      <c r="AV72" s="226">
        <v>29</v>
      </c>
      <c r="AW72" s="226">
        <v>222</v>
      </c>
      <c r="AX72" s="226">
        <v>25.4</v>
      </c>
      <c r="AY72" s="226">
        <v>86</v>
      </c>
      <c r="AZ72" s="226">
        <v>107</v>
      </c>
      <c r="BA72" s="226" t="s">
        <v>931</v>
      </c>
      <c r="BB72" s="235"/>
      <c r="BC72" s="226">
        <v>208</v>
      </c>
      <c r="BD72" s="226">
        <v>144</v>
      </c>
      <c r="BE72" s="226">
        <v>2.1</v>
      </c>
      <c r="BF72" s="226">
        <v>59</v>
      </c>
      <c r="BG72" s="226">
        <v>7</v>
      </c>
      <c r="BH72" s="226" t="s">
        <v>949</v>
      </c>
      <c r="BI72" s="236"/>
      <c r="BJ72" s="226">
        <v>186</v>
      </c>
      <c r="BK72" s="226">
        <v>27</v>
      </c>
      <c r="BL72" s="226">
        <v>15.5</v>
      </c>
      <c r="BM72" s="226">
        <v>24</v>
      </c>
      <c r="BN72" s="226">
        <v>1.5</v>
      </c>
      <c r="BO72" s="235" t="s">
        <v>931</v>
      </c>
      <c r="BP72" s="237"/>
      <c r="BQ72" s="237"/>
      <c r="BR72" s="237"/>
      <c r="BS72" s="237"/>
      <c r="BT72" s="237"/>
      <c r="BU72" s="258" t="s">
        <v>1018</v>
      </c>
      <c r="BV72" s="226" t="s">
        <v>194</v>
      </c>
      <c r="BW72" s="226" t="s">
        <v>43</v>
      </c>
      <c r="BX72" s="239"/>
      <c r="BY72" s="226"/>
      <c r="BZ72" s="226"/>
      <c r="CA72" s="226"/>
      <c r="CB72" s="226"/>
      <c r="CC72" s="226"/>
      <c r="CD72" s="226"/>
      <c r="CE72" s="226"/>
      <c r="CF72" s="226"/>
      <c r="CG72" s="226"/>
      <c r="CH72" s="226"/>
      <c r="CI72" s="226"/>
      <c r="CJ72" s="226"/>
      <c r="CK72" s="226"/>
      <c r="CL72" s="226"/>
      <c r="CM72" s="226"/>
      <c r="CN72" s="226"/>
      <c r="CO72" s="226"/>
      <c r="CP72" s="226"/>
      <c r="CQ72" s="226"/>
      <c r="CR72" s="226"/>
      <c r="CS72" s="226"/>
      <c r="CT72" s="226"/>
      <c r="CU72" s="226"/>
      <c r="CV72" s="226"/>
      <c r="CW72" s="226"/>
      <c r="CX72" s="226"/>
    </row>
    <row r="73" spans="1:102" ht="13.5" customHeight="1">
      <c r="A73" s="204" t="s">
        <v>509</v>
      </c>
      <c r="B73" s="271"/>
      <c r="C73" s="226" t="s">
        <v>387</v>
      </c>
      <c r="D73" s="251" t="s">
        <v>37</v>
      </c>
      <c r="E73" s="232" t="s">
        <v>38</v>
      </c>
      <c r="F73" s="228">
        <v>4</v>
      </c>
      <c r="G73" s="250" t="s">
        <v>39</v>
      </c>
      <c r="H73" s="226">
        <v>1</v>
      </c>
      <c r="I73" s="226"/>
      <c r="J73" s="226"/>
      <c r="K73" s="229"/>
      <c r="L73" s="226">
        <v>96</v>
      </c>
      <c r="M73" s="226"/>
      <c r="N73" s="226"/>
      <c r="O73" s="226">
        <v>8</v>
      </c>
      <c r="P73" s="226">
        <v>70</v>
      </c>
      <c r="Q73" s="226">
        <v>7</v>
      </c>
      <c r="R73" s="226">
        <v>48</v>
      </c>
      <c r="S73" s="226">
        <v>8</v>
      </c>
      <c r="T73" s="226">
        <v>30</v>
      </c>
      <c r="U73" s="226"/>
      <c r="V73" s="229"/>
      <c r="W73" s="247">
        <f>P73/Q73*R73/S73*(T73*2)/60</f>
        <v>60</v>
      </c>
      <c r="X73" s="247">
        <f>IF(W73&gt;0,(375.4/W73)*(375.4/W73)*2.54,)</f>
        <v>99.43052955555554</v>
      </c>
      <c r="Y73" s="229"/>
      <c r="Z73" s="226">
        <v>33</v>
      </c>
      <c r="AA73" s="226">
        <v>33</v>
      </c>
      <c r="AB73" s="226">
        <v>6</v>
      </c>
      <c r="AC73" s="226">
        <v>72</v>
      </c>
      <c r="AD73" s="226"/>
      <c r="AE73" s="226"/>
      <c r="AF73" s="226"/>
      <c r="AG73" s="233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34"/>
      <c r="AS73" s="226">
        <v>222</v>
      </c>
      <c r="AT73" s="226">
        <v>222</v>
      </c>
      <c r="AU73" s="226" t="s">
        <v>40</v>
      </c>
      <c r="AV73" s="226"/>
      <c r="AW73" s="226"/>
      <c r="AX73" s="226"/>
      <c r="AY73" s="226"/>
      <c r="AZ73" s="226"/>
      <c r="BA73" s="226"/>
      <c r="BB73" s="235"/>
      <c r="BC73" s="226"/>
      <c r="BD73" s="226"/>
      <c r="BE73" s="226"/>
      <c r="BF73" s="226"/>
      <c r="BG73" s="226"/>
      <c r="BH73" s="226"/>
      <c r="BI73" s="236"/>
      <c r="BJ73" s="226">
        <v>202</v>
      </c>
      <c r="BK73" s="226"/>
      <c r="BL73" s="226"/>
      <c r="BM73" s="226"/>
      <c r="BN73" s="226"/>
      <c r="BO73" s="235" t="s">
        <v>931</v>
      </c>
      <c r="BP73" s="237"/>
      <c r="BQ73" s="237"/>
      <c r="BR73" s="237"/>
      <c r="BS73" s="237"/>
      <c r="BT73" s="237"/>
      <c r="BU73" s="251" t="s">
        <v>150</v>
      </c>
      <c r="BV73" s="226" t="s">
        <v>202</v>
      </c>
      <c r="BW73" s="226" t="s">
        <v>853</v>
      </c>
      <c r="BX73" s="226" t="s">
        <v>170</v>
      </c>
      <c r="BY73" s="226"/>
      <c r="BZ73" s="226"/>
      <c r="CA73" s="226"/>
      <c r="CB73" s="226"/>
      <c r="CC73" s="226"/>
      <c r="CD73" s="226"/>
      <c r="CE73" s="226"/>
      <c r="CF73" s="226"/>
      <c r="CG73" s="226"/>
      <c r="CH73" s="226"/>
      <c r="CI73" s="226"/>
      <c r="CJ73" s="226"/>
      <c r="CK73" s="226"/>
      <c r="CL73" s="226"/>
      <c r="CM73" s="226"/>
      <c r="CN73" s="226"/>
      <c r="CO73" s="226"/>
      <c r="CP73" s="226"/>
      <c r="CQ73" s="226"/>
      <c r="CR73" s="226"/>
      <c r="CS73" s="226"/>
      <c r="CT73" s="226"/>
      <c r="CU73" s="226"/>
      <c r="CV73" s="226"/>
      <c r="CW73" s="226"/>
      <c r="CX73" s="226"/>
    </row>
    <row r="74" spans="1:102" ht="12.75" customHeight="1">
      <c r="A74" s="303" t="s">
        <v>265</v>
      </c>
      <c r="B74" s="271"/>
      <c r="C74" s="226" t="s">
        <v>85</v>
      </c>
      <c r="D74" s="224" t="s">
        <v>510</v>
      </c>
      <c r="E74" s="232" t="s">
        <v>38</v>
      </c>
      <c r="F74" s="228"/>
      <c r="G74" s="250" t="s">
        <v>86</v>
      </c>
      <c r="H74" s="226">
        <v>1</v>
      </c>
      <c r="I74" s="226"/>
      <c r="J74" s="226"/>
      <c r="K74" s="229"/>
      <c r="L74" s="226">
        <v>112</v>
      </c>
      <c r="M74" s="226">
        <v>8</v>
      </c>
      <c r="N74" s="226">
        <v>96</v>
      </c>
      <c r="O74" s="226">
        <v>8</v>
      </c>
      <c r="P74" s="226">
        <v>80</v>
      </c>
      <c r="Q74" s="226">
        <v>8</v>
      </c>
      <c r="R74" s="226">
        <v>48</v>
      </c>
      <c r="S74" s="226">
        <v>8</v>
      </c>
      <c r="T74" s="251">
        <v>30</v>
      </c>
      <c r="U74" s="251"/>
      <c r="V74" s="229"/>
      <c r="W74" s="304">
        <v>30</v>
      </c>
      <c r="X74" s="230">
        <v>397.72</v>
      </c>
      <c r="Y74" s="229"/>
      <c r="Z74" s="226"/>
      <c r="AA74" s="226"/>
      <c r="AB74" s="226"/>
      <c r="AC74" s="226"/>
      <c r="AD74" s="226"/>
      <c r="AE74" s="226"/>
      <c r="AF74" s="226"/>
      <c r="AG74" s="233"/>
      <c r="AH74" s="226" t="s">
        <v>305</v>
      </c>
      <c r="AI74" s="226"/>
      <c r="AJ74" s="226"/>
      <c r="AK74" s="226" t="s">
        <v>305</v>
      </c>
      <c r="AL74" s="226" t="s">
        <v>305</v>
      </c>
      <c r="AM74" s="226" t="s">
        <v>305</v>
      </c>
      <c r="AN74" s="226" t="s">
        <v>305</v>
      </c>
      <c r="AO74" s="226" t="s">
        <v>305</v>
      </c>
      <c r="AP74" s="226" t="s">
        <v>305</v>
      </c>
      <c r="AQ74" s="226" t="s">
        <v>305</v>
      </c>
      <c r="AR74" s="234"/>
      <c r="AS74" s="226">
        <v>444.5</v>
      </c>
      <c r="AT74" s="226">
        <v>444.5</v>
      </c>
      <c r="AU74" s="226"/>
      <c r="AV74" s="226"/>
      <c r="AW74" s="226">
        <v>380</v>
      </c>
      <c r="AX74" s="226">
        <v>62.5</v>
      </c>
      <c r="AY74" s="226"/>
      <c r="AZ74" s="226"/>
      <c r="BA74" s="226"/>
      <c r="BB74" s="235"/>
      <c r="BC74" s="226">
        <v>267.5</v>
      </c>
      <c r="BD74" s="226">
        <v>210</v>
      </c>
      <c r="BE74" s="226">
        <v>2.5</v>
      </c>
      <c r="BF74" s="226">
        <v>10.5</v>
      </c>
      <c r="BG74" s="226" t="s">
        <v>87</v>
      </c>
      <c r="BH74" s="226" t="s">
        <v>266</v>
      </c>
      <c r="BI74" s="236"/>
      <c r="BJ74" s="226" t="s">
        <v>174</v>
      </c>
      <c r="BK74" s="226"/>
      <c r="BL74" s="226"/>
      <c r="BM74" s="226"/>
      <c r="BN74" s="226"/>
      <c r="BO74" s="235"/>
      <c r="BP74" s="237"/>
      <c r="BQ74" s="237"/>
      <c r="BR74" s="237"/>
      <c r="BS74" s="237"/>
      <c r="BT74" s="287"/>
      <c r="BU74" s="258" t="s">
        <v>175</v>
      </c>
      <c r="BV74" s="226" t="s">
        <v>176</v>
      </c>
      <c r="BW74" s="226"/>
      <c r="BX74" s="239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</row>
    <row r="75" spans="1:102" ht="12.75" customHeight="1">
      <c r="A75" s="303" t="s">
        <v>187</v>
      </c>
      <c r="B75" s="271"/>
      <c r="C75" s="226"/>
      <c r="D75" s="224"/>
      <c r="E75" s="232"/>
      <c r="F75" s="228"/>
      <c r="G75" s="250"/>
      <c r="H75" s="226"/>
      <c r="I75" s="226"/>
      <c r="J75" s="226"/>
      <c r="K75" s="229"/>
      <c r="L75" s="226"/>
      <c r="M75" s="226"/>
      <c r="N75" s="226"/>
      <c r="O75" s="226"/>
      <c r="P75" s="226"/>
      <c r="Q75" s="226"/>
      <c r="R75" s="226"/>
      <c r="S75" s="226"/>
      <c r="T75" s="251"/>
      <c r="U75" s="251"/>
      <c r="V75" s="229"/>
      <c r="W75" s="304"/>
      <c r="X75" s="230"/>
      <c r="Y75" s="229"/>
      <c r="Z75" s="226"/>
      <c r="AA75" s="226"/>
      <c r="AB75" s="226"/>
      <c r="AC75" s="226"/>
      <c r="AD75" s="226"/>
      <c r="AE75" s="226"/>
      <c r="AF75" s="226"/>
      <c r="AG75" s="233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34"/>
      <c r="AS75" s="226"/>
      <c r="AT75" s="226"/>
      <c r="AU75" s="226"/>
      <c r="AV75" s="226"/>
      <c r="AW75" s="226"/>
      <c r="AX75" s="226"/>
      <c r="AY75" s="226"/>
      <c r="AZ75" s="226"/>
      <c r="BA75" s="226"/>
      <c r="BB75" s="235"/>
      <c r="BC75" s="226"/>
      <c r="BD75" s="226"/>
      <c r="BE75" s="226"/>
      <c r="BF75" s="226"/>
      <c r="BG75" s="226"/>
      <c r="BH75" s="226"/>
      <c r="BI75" s="236"/>
      <c r="BJ75" s="226"/>
      <c r="BK75" s="226"/>
      <c r="BL75" s="226"/>
      <c r="BM75" s="226"/>
      <c r="BN75" s="226"/>
      <c r="BO75" s="235"/>
      <c r="BP75" s="237"/>
      <c r="BQ75" s="237"/>
      <c r="BR75" s="237"/>
      <c r="BS75" s="237"/>
      <c r="BT75" s="287"/>
      <c r="BU75" s="258"/>
      <c r="BV75" s="226" t="s">
        <v>123</v>
      </c>
      <c r="BW75" s="226"/>
      <c r="BX75" s="239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</row>
    <row r="76" spans="1:102" ht="12.75" customHeight="1">
      <c r="A76" s="303" t="s">
        <v>261</v>
      </c>
      <c r="B76" s="271"/>
      <c r="C76" s="226" t="s">
        <v>262</v>
      </c>
      <c r="D76" s="224" t="s">
        <v>510</v>
      </c>
      <c r="E76" s="232" t="s">
        <v>38</v>
      </c>
      <c r="F76" s="228"/>
      <c r="G76" s="250" t="s">
        <v>86</v>
      </c>
      <c r="H76" s="226">
        <v>1</v>
      </c>
      <c r="I76" s="226"/>
      <c r="J76" s="226"/>
      <c r="K76" s="229"/>
      <c r="L76" s="278">
        <v>112</v>
      </c>
      <c r="M76" s="278">
        <v>8</v>
      </c>
      <c r="N76" s="278">
        <v>96</v>
      </c>
      <c r="O76" s="278">
        <v>8</v>
      </c>
      <c r="P76" s="278">
        <v>80</v>
      </c>
      <c r="Q76" s="278">
        <v>8</v>
      </c>
      <c r="R76" s="278">
        <v>48</v>
      </c>
      <c r="S76" s="278">
        <v>8</v>
      </c>
      <c r="T76" s="278">
        <v>30</v>
      </c>
      <c r="U76" s="372"/>
      <c r="V76" s="229"/>
      <c r="W76" s="304">
        <v>30</v>
      </c>
      <c r="X76" s="230">
        <v>397.72</v>
      </c>
      <c r="Y76" s="229"/>
      <c r="Z76" s="226"/>
      <c r="AA76" s="226"/>
      <c r="AB76" s="226"/>
      <c r="AC76" s="226"/>
      <c r="AD76" s="226"/>
      <c r="AE76" s="226"/>
      <c r="AF76" s="226"/>
      <c r="AG76" s="233"/>
      <c r="AH76" s="226" t="s">
        <v>305</v>
      </c>
      <c r="AI76" s="226"/>
      <c r="AJ76" s="226"/>
      <c r="AK76" s="226" t="s">
        <v>305</v>
      </c>
      <c r="AL76" s="226" t="s">
        <v>305</v>
      </c>
      <c r="AM76" s="226" t="s">
        <v>305</v>
      </c>
      <c r="AN76" s="226" t="s">
        <v>305</v>
      </c>
      <c r="AO76" s="226" t="s">
        <v>305</v>
      </c>
      <c r="AP76" s="226" t="s">
        <v>305</v>
      </c>
      <c r="AQ76" s="226" t="s">
        <v>305</v>
      </c>
      <c r="AR76" s="234"/>
      <c r="AS76" s="226">
        <v>450</v>
      </c>
      <c r="AT76" s="226">
        <v>450</v>
      </c>
      <c r="AU76" s="226"/>
      <c r="AV76" s="226"/>
      <c r="AW76" s="226"/>
      <c r="AX76" s="226"/>
      <c r="AY76" s="226"/>
      <c r="AZ76" s="226"/>
      <c r="BA76" s="226"/>
      <c r="BB76" s="235"/>
      <c r="BC76" s="226">
        <v>270</v>
      </c>
      <c r="BD76" s="226">
        <v>212</v>
      </c>
      <c r="BE76" s="226">
        <v>2.5</v>
      </c>
      <c r="BF76" s="226">
        <v>10.14</v>
      </c>
      <c r="BG76" s="226" t="s">
        <v>263</v>
      </c>
      <c r="BH76" s="226" t="s">
        <v>949</v>
      </c>
      <c r="BI76" s="236"/>
      <c r="BJ76" s="250" t="s">
        <v>174</v>
      </c>
      <c r="BK76" s="226"/>
      <c r="BL76" s="226"/>
      <c r="BM76" s="226"/>
      <c r="BN76" s="226"/>
      <c r="BO76" s="235"/>
      <c r="BP76" s="237" t="s">
        <v>264</v>
      </c>
      <c r="BQ76" s="237" t="s">
        <v>264</v>
      </c>
      <c r="BR76" s="237" t="s">
        <v>264</v>
      </c>
      <c r="BS76" s="237" t="s">
        <v>264</v>
      </c>
      <c r="BT76" s="237"/>
      <c r="BU76" s="250" t="s">
        <v>371</v>
      </c>
      <c r="BV76" s="226" t="s">
        <v>143</v>
      </c>
      <c r="BW76" s="226"/>
      <c r="BX76" s="239"/>
      <c r="BY76" s="226"/>
      <c r="BZ76" s="226"/>
      <c r="CA76" s="226"/>
      <c r="CB76" s="226"/>
      <c r="CC76" s="226"/>
      <c r="CD76" s="226"/>
      <c r="CE76" s="226"/>
      <c r="CF76" s="226"/>
      <c r="CG76" s="226"/>
      <c r="CH76" s="226"/>
      <c r="CI76" s="226"/>
      <c r="CJ76" s="226"/>
      <c r="CK76" s="226"/>
      <c r="CL76" s="226"/>
      <c r="CM76" s="226"/>
      <c r="CN76" s="226"/>
      <c r="CO76" s="226"/>
      <c r="CP76" s="226"/>
      <c r="CQ76" s="226"/>
      <c r="CR76" s="226"/>
      <c r="CS76" s="226"/>
      <c r="CT76" s="226"/>
      <c r="CU76" s="226"/>
      <c r="CV76" s="226"/>
      <c r="CW76" s="226"/>
      <c r="CX76" s="226"/>
    </row>
    <row r="77" spans="1:102" ht="12.75" customHeight="1">
      <c r="A77" s="204" t="s">
        <v>509</v>
      </c>
      <c r="B77" s="271"/>
      <c r="C77" s="226" t="s">
        <v>387</v>
      </c>
      <c r="D77" s="251" t="s">
        <v>144</v>
      </c>
      <c r="E77" s="232" t="s">
        <v>145</v>
      </c>
      <c r="F77" s="228">
        <v>4</v>
      </c>
      <c r="G77" s="226">
        <v>30</v>
      </c>
      <c r="H77" s="226">
        <v>1</v>
      </c>
      <c r="I77" s="226"/>
      <c r="J77" s="226"/>
      <c r="K77" s="229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9"/>
      <c r="W77" s="231"/>
      <c r="X77" s="226"/>
      <c r="Y77" s="229"/>
      <c r="Z77" s="226"/>
      <c r="AA77" s="226"/>
      <c r="AB77" s="226"/>
      <c r="AC77" s="226"/>
      <c r="AD77" s="226"/>
      <c r="AE77" s="226"/>
      <c r="AF77" s="226"/>
      <c r="AG77" s="233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34"/>
      <c r="AS77" s="226">
        <v>254</v>
      </c>
      <c r="AT77" s="226">
        <v>254</v>
      </c>
      <c r="AU77" s="226"/>
      <c r="AV77" s="226"/>
      <c r="AW77" s="226"/>
      <c r="AX77" s="226"/>
      <c r="AY77" s="226"/>
      <c r="AZ77" s="226"/>
      <c r="BA77" s="226"/>
      <c r="BB77" s="235"/>
      <c r="BC77" s="226"/>
      <c r="BD77" s="226"/>
      <c r="BE77" s="226"/>
      <c r="BF77" s="226"/>
      <c r="BG77" s="226"/>
      <c r="BH77" s="226"/>
      <c r="BI77" s="236"/>
      <c r="BJ77" s="226"/>
      <c r="BK77" s="226"/>
      <c r="BL77" s="226"/>
      <c r="BM77" s="226"/>
      <c r="BN77" s="226"/>
      <c r="BO77" s="235"/>
      <c r="BP77" s="237"/>
      <c r="BQ77" s="237"/>
      <c r="BR77" s="237"/>
      <c r="BS77" s="237"/>
      <c r="BT77" s="237"/>
      <c r="BU77" s="250" t="s">
        <v>138</v>
      </c>
      <c r="BV77" s="226" t="s">
        <v>217</v>
      </c>
      <c r="BW77" s="226" t="s">
        <v>853</v>
      </c>
      <c r="BX77" s="226" t="s">
        <v>139</v>
      </c>
      <c r="BY77" s="226"/>
      <c r="BZ77" s="226"/>
      <c r="CA77" s="226"/>
      <c r="CB77" s="226"/>
      <c r="CC77" s="226"/>
      <c r="CD77" s="226"/>
      <c r="CE77" s="226"/>
      <c r="CF77" s="226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  <c r="CW77" s="226"/>
      <c r="CX77" s="226"/>
    </row>
    <row r="78" spans="1:102" ht="12.75" customHeight="1">
      <c r="A78" s="226"/>
      <c r="B78" s="271"/>
      <c r="C78" s="226"/>
      <c r="D78" s="226"/>
      <c r="E78" s="232"/>
      <c r="F78" s="228"/>
      <c r="G78" s="226"/>
      <c r="H78" s="226"/>
      <c r="I78" s="226"/>
      <c r="J78" s="226"/>
      <c r="K78" s="229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9"/>
      <c r="W78" s="231"/>
      <c r="X78" s="226"/>
      <c r="Y78" s="229"/>
      <c r="Z78" s="226"/>
      <c r="AA78" s="226"/>
      <c r="AB78" s="226"/>
      <c r="AC78" s="226"/>
      <c r="AD78" s="226"/>
      <c r="AE78" s="226"/>
      <c r="AF78" s="226"/>
      <c r="AG78" s="233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34"/>
      <c r="AS78" s="226"/>
      <c r="AT78" s="226"/>
      <c r="AU78" s="226"/>
      <c r="AV78" s="226"/>
      <c r="AW78" s="226"/>
      <c r="AX78" s="226"/>
      <c r="AY78" s="226"/>
      <c r="AZ78" s="226"/>
      <c r="BA78" s="226"/>
      <c r="BB78" s="235"/>
      <c r="BC78" s="226"/>
      <c r="BD78" s="226"/>
      <c r="BE78" s="226"/>
      <c r="BF78" s="226"/>
      <c r="BG78" s="226"/>
      <c r="BH78" s="226"/>
      <c r="BI78" s="236"/>
      <c r="BJ78" s="226"/>
      <c r="BK78" s="226"/>
      <c r="BL78" s="226"/>
      <c r="BM78" s="226"/>
      <c r="BN78" s="226"/>
      <c r="BO78" s="235"/>
      <c r="BP78" s="237"/>
      <c r="BQ78" s="237"/>
      <c r="BR78" s="237"/>
      <c r="BS78" s="237"/>
      <c r="BT78" s="237"/>
      <c r="BU78" s="250"/>
      <c r="BV78" s="226"/>
      <c r="BW78" s="226"/>
      <c r="BX78" s="239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</row>
    <row r="79" spans="1:102" ht="13.5">
      <c r="A79" s="226"/>
      <c r="B79" s="271"/>
      <c r="C79" s="226"/>
      <c r="D79" s="226"/>
      <c r="E79" s="232"/>
      <c r="F79" s="228"/>
      <c r="G79" s="226"/>
      <c r="H79" s="226"/>
      <c r="I79" s="226"/>
      <c r="J79" s="226"/>
      <c r="K79" s="229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9"/>
      <c r="W79" s="231"/>
      <c r="X79" s="226"/>
      <c r="Y79" s="229"/>
      <c r="Z79" s="226"/>
      <c r="AA79" s="226"/>
      <c r="AB79" s="226"/>
      <c r="AC79" s="226"/>
      <c r="AD79" s="226"/>
      <c r="AE79" s="226"/>
      <c r="AF79" s="226"/>
      <c r="AG79" s="233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34"/>
      <c r="AS79" s="226"/>
      <c r="AT79" s="226"/>
      <c r="AU79" s="226"/>
      <c r="AV79" s="226"/>
      <c r="AW79" s="226"/>
      <c r="AX79" s="226"/>
      <c r="AY79" s="226"/>
      <c r="AZ79" s="226"/>
      <c r="BA79" s="226"/>
      <c r="BB79" s="235"/>
      <c r="BC79" s="226"/>
      <c r="BD79" s="226"/>
      <c r="BE79" s="226"/>
      <c r="BF79" s="226"/>
      <c r="BG79" s="226"/>
      <c r="BH79" s="226"/>
      <c r="BI79" s="236"/>
      <c r="BJ79" s="226"/>
      <c r="BK79" s="226"/>
      <c r="BL79" s="226"/>
      <c r="BM79" s="226"/>
      <c r="BN79" s="226"/>
      <c r="BO79" s="235"/>
      <c r="BP79" s="237"/>
      <c r="BQ79" s="237"/>
      <c r="BR79" s="237"/>
      <c r="BS79" s="237"/>
      <c r="BT79" s="237"/>
      <c r="BU79" s="250"/>
      <c r="BV79" s="226"/>
      <c r="BW79" s="226"/>
      <c r="BX79" s="239"/>
      <c r="BY79" s="226"/>
      <c r="BZ79" s="226"/>
      <c r="CA79" s="226"/>
      <c r="CB79" s="226"/>
      <c r="CC79" s="226"/>
      <c r="CD79" s="226"/>
      <c r="CE79" s="226"/>
      <c r="CF79" s="226"/>
      <c r="CG79" s="226"/>
      <c r="CH79" s="226"/>
      <c r="CI79" s="226"/>
      <c r="CJ79" s="226"/>
      <c r="CK79" s="226"/>
      <c r="CL79" s="226"/>
      <c r="CM79" s="226"/>
      <c r="CN79" s="226"/>
      <c r="CO79" s="226"/>
      <c r="CP79" s="226"/>
      <c r="CQ79" s="226"/>
      <c r="CR79" s="226"/>
      <c r="CS79" s="226"/>
      <c r="CT79" s="226"/>
      <c r="CU79" s="226"/>
      <c r="CV79" s="226"/>
      <c r="CW79" s="226"/>
      <c r="CX79" s="226"/>
    </row>
    <row r="80" spans="1:102" ht="13.5">
      <c r="A80" s="226"/>
      <c r="B80" s="271"/>
      <c r="C80" s="226"/>
      <c r="D80" s="226"/>
      <c r="E80" s="232"/>
      <c r="F80" s="228"/>
      <c r="G80" s="226"/>
      <c r="H80" s="226"/>
      <c r="I80" s="226"/>
      <c r="J80" s="226"/>
      <c r="K80" s="229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9"/>
      <c r="W80" s="231"/>
      <c r="X80" s="226"/>
      <c r="Y80" s="229"/>
      <c r="Z80" s="226"/>
      <c r="AA80" s="226"/>
      <c r="AB80" s="226"/>
      <c r="AC80" s="226"/>
      <c r="AD80" s="226"/>
      <c r="AE80" s="226"/>
      <c r="AF80" s="226"/>
      <c r="AG80" s="233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34"/>
      <c r="AS80" s="226"/>
      <c r="AT80" s="226"/>
      <c r="AU80" s="226"/>
      <c r="AV80" s="226"/>
      <c r="AW80" s="226"/>
      <c r="AX80" s="226"/>
      <c r="AY80" s="226"/>
      <c r="AZ80" s="226"/>
      <c r="BA80" s="226"/>
      <c r="BB80" s="235"/>
      <c r="BC80" s="226"/>
      <c r="BD80" s="226"/>
      <c r="BE80" s="226"/>
      <c r="BF80" s="226"/>
      <c r="BG80" s="226"/>
      <c r="BH80" s="226"/>
      <c r="BI80" s="236"/>
      <c r="BJ80" s="226"/>
      <c r="BK80" s="226"/>
      <c r="BL80" s="226"/>
      <c r="BM80" s="226"/>
      <c r="BN80" s="226"/>
      <c r="BO80" s="235"/>
      <c r="BP80" s="237"/>
      <c r="BQ80" s="237"/>
      <c r="BR80" s="237"/>
      <c r="BS80" s="237"/>
      <c r="BT80" s="237"/>
      <c r="BU80" s="250"/>
      <c r="BV80" s="226"/>
      <c r="BW80" s="226"/>
      <c r="BX80" s="239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</row>
    <row r="81" spans="1:102" s="61" customFormat="1" ht="13.5">
      <c r="A81" s="305" t="s">
        <v>140</v>
      </c>
      <c r="B81" s="306"/>
      <c r="C81" s="307"/>
      <c r="D81" s="307"/>
      <c r="E81" s="308"/>
      <c r="F81" s="309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10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307"/>
      <c r="AN81" s="307"/>
      <c r="AO81" s="307"/>
      <c r="AP81" s="307"/>
      <c r="AQ81" s="307"/>
      <c r="AR81" s="307"/>
      <c r="AS81" s="307"/>
      <c r="AT81" s="307"/>
      <c r="AU81" s="307"/>
      <c r="AV81" s="307"/>
      <c r="AW81" s="307"/>
      <c r="AX81" s="307"/>
      <c r="AY81" s="307"/>
      <c r="AZ81" s="307"/>
      <c r="BA81" s="307"/>
      <c r="BB81" s="307"/>
      <c r="BC81" s="307"/>
      <c r="BD81" s="307"/>
      <c r="BE81" s="307"/>
      <c r="BF81" s="307"/>
      <c r="BG81" s="307"/>
      <c r="BH81" s="307"/>
      <c r="BI81" s="307"/>
      <c r="BJ81" s="307"/>
      <c r="BK81" s="307"/>
      <c r="BL81" s="307"/>
      <c r="BM81" s="307"/>
      <c r="BN81" s="307"/>
      <c r="BO81" s="307"/>
      <c r="BP81" s="311"/>
      <c r="BQ81" s="311"/>
      <c r="BR81" s="311"/>
      <c r="BS81" s="311"/>
      <c r="BT81" s="311"/>
      <c r="BU81" s="307"/>
      <c r="BV81" s="307"/>
      <c r="BW81" s="307"/>
      <c r="BX81" s="307"/>
      <c r="BY81" s="307"/>
      <c r="BZ81" s="307"/>
      <c r="CA81" s="307"/>
      <c r="CB81" s="307"/>
      <c r="CC81" s="307"/>
      <c r="CD81" s="307"/>
      <c r="CE81" s="307"/>
      <c r="CF81" s="307"/>
      <c r="CG81" s="307"/>
      <c r="CH81" s="307"/>
      <c r="CI81" s="307"/>
      <c r="CJ81" s="307"/>
      <c r="CK81" s="307"/>
      <c r="CL81" s="307"/>
      <c r="CM81" s="307"/>
      <c r="CN81" s="307"/>
      <c r="CO81" s="307"/>
      <c r="CP81" s="307"/>
      <c r="CQ81" s="307"/>
      <c r="CR81" s="307"/>
      <c r="CS81" s="307"/>
      <c r="CT81" s="307"/>
      <c r="CU81" s="307"/>
      <c r="CV81" s="307"/>
      <c r="CW81" s="307"/>
      <c r="CX81" s="307"/>
    </row>
    <row r="82" spans="1:102" ht="13.5">
      <c r="A82" s="230" t="s">
        <v>314</v>
      </c>
      <c r="B82" s="306" t="s">
        <v>214</v>
      </c>
      <c r="C82" s="226"/>
      <c r="D82" s="226">
        <v>1635</v>
      </c>
      <c r="E82" s="312" t="s">
        <v>215</v>
      </c>
      <c r="F82" s="291">
        <v>0</v>
      </c>
      <c r="G82" s="226"/>
      <c r="H82" s="242" t="s">
        <v>216</v>
      </c>
      <c r="I82" s="226"/>
      <c r="J82" s="226"/>
      <c r="K82" s="229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9"/>
      <c r="W82" s="231"/>
      <c r="X82" s="226"/>
      <c r="Y82" s="229"/>
      <c r="Z82" s="226"/>
      <c r="AA82" s="226"/>
      <c r="AB82" s="226"/>
      <c r="AC82" s="226"/>
      <c r="AD82" s="226"/>
      <c r="AE82" s="226"/>
      <c r="AF82" s="226"/>
      <c r="AG82" s="233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34"/>
      <c r="AS82" s="226"/>
      <c r="AT82" s="226"/>
      <c r="AU82" s="226"/>
      <c r="AV82" s="226"/>
      <c r="AW82" s="226"/>
      <c r="AX82" s="226"/>
      <c r="AY82" s="226"/>
      <c r="AZ82" s="226"/>
      <c r="BA82" s="226"/>
      <c r="BB82" s="235"/>
      <c r="BC82" s="226"/>
      <c r="BD82" s="226"/>
      <c r="BE82" s="226"/>
      <c r="BF82" s="226"/>
      <c r="BG82" s="226"/>
      <c r="BH82" s="226"/>
      <c r="BI82" s="236"/>
      <c r="BJ82" s="226"/>
      <c r="BK82" s="226"/>
      <c r="BL82" s="226"/>
      <c r="BM82" s="226"/>
      <c r="BN82" s="226"/>
      <c r="BO82" s="235"/>
      <c r="BP82" s="299"/>
      <c r="BQ82" s="299"/>
      <c r="BR82" s="237"/>
      <c r="BS82" s="237"/>
      <c r="BT82" s="237"/>
      <c r="BU82" s="237"/>
      <c r="BV82" s="226"/>
      <c r="BW82" s="242"/>
      <c r="BX82" s="239"/>
      <c r="BY82" s="226"/>
      <c r="BZ82" s="226"/>
      <c r="CA82" s="226"/>
      <c r="CB82" s="226"/>
      <c r="CC82" s="226"/>
      <c r="CD82" s="226"/>
      <c r="CE82" s="226"/>
      <c r="CF82" s="226"/>
      <c r="CG82" s="226"/>
      <c r="CH82" s="226"/>
      <c r="CI82" s="226"/>
      <c r="CJ82" s="226"/>
      <c r="CK82" s="226"/>
      <c r="CL82" s="226"/>
      <c r="CM82" s="226"/>
      <c r="CN82" s="226"/>
      <c r="CO82" s="226"/>
      <c r="CP82" s="226"/>
      <c r="CQ82" s="226"/>
      <c r="CR82" s="226"/>
      <c r="CS82" s="226"/>
      <c r="CT82" s="226"/>
      <c r="CU82" s="226"/>
      <c r="CV82" s="226"/>
      <c r="CW82" s="226"/>
      <c r="CX82" s="226"/>
    </row>
    <row r="83" spans="1:102" ht="13.5">
      <c r="A83" s="313" t="s">
        <v>306</v>
      </c>
      <c r="B83" s="306"/>
      <c r="C83" s="226"/>
      <c r="D83" s="226">
        <v>1638</v>
      </c>
      <c r="E83" s="312" t="s">
        <v>307</v>
      </c>
      <c r="F83" s="291">
        <v>0</v>
      </c>
      <c r="G83" s="226"/>
      <c r="H83" s="242" t="s">
        <v>308</v>
      </c>
      <c r="I83" s="226"/>
      <c r="J83" s="226"/>
      <c r="K83" s="229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9"/>
      <c r="W83" s="231"/>
      <c r="X83" s="226"/>
      <c r="Y83" s="229"/>
      <c r="Z83" s="226"/>
      <c r="AA83" s="226"/>
      <c r="AB83" s="226"/>
      <c r="AC83" s="226"/>
      <c r="AD83" s="226"/>
      <c r="AE83" s="226"/>
      <c r="AF83" s="226"/>
      <c r="AG83" s="233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34"/>
      <c r="AS83" s="226"/>
      <c r="AT83" s="226"/>
      <c r="AU83" s="226"/>
      <c r="AV83" s="226"/>
      <c r="AW83" s="226"/>
      <c r="AX83" s="226"/>
      <c r="AY83" s="226"/>
      <c r="AZ83" s="226"/>
      <c r="BA83" s="226"/>
      <c r="BB83" s="235"/>
      <c r="BC83" s="226"/>
      <c r="BD83" s="226"/>
      <c r="BE83" s="226"/>
      <c r="BF83" s="226"/>
      <c r="BG83" s="226"/>
      <c r="BH83" s="226"/>
      <c r="BI83" s="236"/>
      <c r="BJ83" s="226"/>
      <c r="BK83" s="226"/>
      <c r="BL83" s="226"/>
      <c r="BM83" s="226"/>
      <c r="BN83" s="226"/>
      <c r="BO83" s="235"/>
      <c r="BP83" s="237"/>
      <c r="BQ83" s="237"/>
      <c r="BR83" s="237"/>
      <c r="BS83" s="237"/>
      <c r="BT83" s="237"/>
      <c r="BU83" s="237"/>
      <c r="BV83" s="226"/>
      <c r="BW83" s="242"/>
      <c r="BX83" s="239"/>
      <c r="BY83" s="226"/>
      <c r="BZ83" s="226"/>
      <c r="CA83" s="226"/>
      <c r="CB83" s="226"/>
      <c r="CC83" s="226"/>
      <c r="CD83" s="226"/>
      <c r="CE83" s="226"/>
      <c r="CF83" s="226"/>
      <c r="CG83" s="226"/>
      <c r="CH83" s="226"/>
      <c r="CI83" s="226"/>
      <c r="CJ83" s="226"/>
      <c r="CK83" s="226"/>
      <c r="CL83" s="226"/>
      <c r="CM83" s="226"/>
      <c r="CN83" s="226"/>
      <c r="CO83" s="226"/>
      <c r="CP83" s="226"/>
      <c r="CQ83" s="226"/>
      <c r="CR83" s="226"/>
      <c r="CS83" s="226"/>
      <c r="CT83" s="226"/>
      <c r="CU83" s="226"/>
      <c r="CV83" s="226"/>
      <c r="CW83" s="226"/>
      <c r="CX83" s="226"/>
    </row>
    <row r="84" spans="1:102" ht="15">
      <c r="A84" s="230" t="s">
        <v>218</v>
      </c>
      <c r="B84" s="306" t="s">
        <v>219</v>
      </c>
      <c r="C84" s="297"/>
      <c r="D84" s="226" t="s">
        <v>220</v>
      </c>
      <c r="E84" s="189" t="s">
        <v>221</v>
      </c>
      <c r="F84" s="228">
        <v>3</v>
      </c>
      <c r="G84" s="226"/>
      <c r="H84" s="226"/>
      <c r="I84" s="226"/>
      <c r="J84" s="226"/>
      <c r="K84" s="229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9"/>
      <c r="W84" s="231"/>
      <c r="X84" s="226"/>
      <c r="Y84" s="229"/>
      <c r="Z84" s="226"/>
      <c r="AA84" s="226"/>
      <c r="AB84" s="226"/>
      <c r="AC84" s="226"/>
      <c r="AD84" s="226"/>
      <c r="AE84" s="226"/>
      <c r="AF84" s="226"/>
      <c r="AG84" s="233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34"/>
      <c r="AS84" s="226"/>
      <c r="AT84" s="226"/>
      <c r="AU84" s="226"/>
      <c r="AV84" s="226"/>
      <c r="AW84" s="226"/>
      <c r="AX84" s="226"/>
      <c r="AY84" s="226"/>
      <c r="AZ84" s="226"/>
      <c r="BA84" s="226"/>
      <c r="BB84" s="235"/>
      <c r="BC84" s="226"/>
      <c r="BD84" s="226"/>
      <c r="BE84" s="226"/>
      <c r="BF84" s="226"/>
      <c r="BG84" s="226"/>
      <c r="BH84" s="226"/>
      <c r="BI84" s="236"/>
      <c r="BJ84" s="226"/>
      <c r="BK84" s="226"/>
      <c r="BL84" s="226"/>
      <c r="BM84" s="226"/>
      <c r="BN84" s="226"/>
      <c r="BO84" s="235"/>
      <c r="BP84" s="299"/>
      <c r="BQ84" s="299"/>
      <c r="BR84" s="299"/>
      <c r="BS84" s="299"/>
      <c r="BT84" s="299"/>
      <c r="BU84" s="226" t="s">
        <v>435</v>
      </c>
      <c r="BV84" s="226" t="s">
        <v>267</v>
      </c>
      <c r="BW84" s="226" t="s">
        <v>268</v>
      </c>
      <c r="BX84" s="314" t="s">
        <v>846</v>
      </c>
      <c r="BY84" s="226"/>
      <c r="BZ84" s="226"/>
      <c r="CA84" s="226"/>
      <c r="CB84" s="226"/>
      <c r="CC84" s="226"/>
      <c r="CD84" s="226"/>
      <c r="CE84" s="226"/>
      <c r="CF84" s="226"/>
      <c r="CG84" s="226"/>
      <c r="CH84" s="226"/>
      <c r="CI84" s="226"/>
      <c r="CJ84" s="226"/>
      <c r="CK84" s="226"/>
      <c r="CL84" s="226"/>
      <c r="CM84" s="226"/>
      <c r="CN84" s="226"/>
      <c r="CO84" s="226"/>
      <c r="CP84" s="226"/>
      <c r="CQ84" s="226"/>
      <c r="CR84" s="226"/>
      <c r="CS84" s="226"/>
      <c r="CT84" s="226"/>
      <c r="CU84" s="226"/>
      <c r="CV84" s="226"/>
      <c r="CW84" s="226"/>
      <c r="CX84" s="226"/>
    </row>
    <row r="85" spans="1:102" ht="15">
      <c r="A85" s="230" t="s">
        <v>124</v>
      </c>
      <c r="B85" s="306" t="s">
        <v>125</v>
      </c>
      <c r="C85" s="315" t="s">
        <v>785</v>
      </c>
      <c r="D85" s="263">
        <v>1658</v>
      </c>
      <c r="E85" s="312" t="s">
        <v>837</v>
      </c>
      <c r="F85" s="228">
        <v>3</v>
      </c>
      <c r="G85" s="226"/>
      <c r="H85" s="226"/>
      <c r="I85" s="226"/>
      <c r="J85" s="226"/>
      <c r="K85" s="229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9"/>
      <c r="W85" s="231"/>
      <c r="X85" s="226"/>
      <c r="Y85" s="229"/>
      <c r="Z85" s="226"/>
      <c r="AA85" s="226"/>
      <c r="AB85" s="226"/>
      <c r="AC85" s="226"/>
      <c r="AD85" s="226"/>
      <c r="AE85" s="226"/>
      <c r="AF85" s="226"/>
      <c r="AG85" s="233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34"/>
      <c r="AS85" s="226"/>
      <c r="AT85" s="226"/>
      <c r="AU85" s="226"/>
      <c r="AV85" s="226"/>
      <c r="AW85" s="226"/>
      <c r="AX85" s="226"/>
      <c r="AY85" s="226"/>
      <c r="AZ85" s="226"/>
      <c r="BA85" s="226"/>
      <c r="BB85" s="235"/>
      <c r="BC85" s="226"/>
      <c r="BD85" s="226"/>
      <c r="BE85" s="226"/>
      <c r="BF85" s="226"/>
      <c r="BG85" s="226"/>
      <c r="BH85" s="226"/>
      <c r="BI85" s="236"/>
      <c r="BJ85" s="226"/>
      <c r="BK85" s="226"/>
      <c r="BL85" s="226"/>
      <c r="BM85" s="226"/>
      <c r="BN85" s="226"/>
      <c r="BO85" s="235"/>
      <c r="BP85" s="237"/>
      <c r="BQ85" s="237"/>
      <c r="BR85" s="237"/>
      <c r="BS85" s="237"/>
      <c r="BT85" s="237"/>
      <c r="BU85" s="250" t="s">
        <v>126</v>
      </c>
      <c r="BV85" s="226" t="s">
        <v>127</v>
      </c>
      <c r="BW85" s="226" t="s">
        <v>128</v>
      </c>
      <c r="BX85" s="314" t="s">
        <v>859</v>
      </c>
      <c r="BY85" s="226"/>
      <c r="BZ85" s="226"/>
      <c r="CA85" s="226"/>
      <c r="CB85" s="226"/>
      <c r="CC85" s="226"/>
      <c r="CD85" s="226"/>
      <c r="CE85" s="226"/>
      <c r="CF85" s="226"/>
      <c r="CG85" s="226"/>
      <c r="CH85" s="226"/>
      <c r="CI85" s="226"/>
      <c r="CJ85" s="226"/>
      <c r="CK85" s="226"/>
      <c r="CL85" s="226"/>
      <c r="CM85" s="226"/>
      <c r="CN85" s="226"/>
      <c r="CO85" s="226"/>
      <c r="CP85" s="226"/>
      <c r="CQ85" s="226"/>
      <c r="CR85" s="226"/>
      <c r="CS85" s="226"/>
      <c r="CT85" s="226"/>
      <c r="CU85" s="226"/>
      <c r="CV85" s="226"/>
      <c r="CW85" s="226"/>
      <c r="CX85" s="226"/>
    </row>
    <row r="86" spans="1:102" ht="13.5">
      <c r="A86" s="226"/>
      <c r="B86" s="306"/>
      <c r="C86" s="226"/>
      <c r="D86" s="226"/>
      <c r="E86" s="232"/>
      <c r="F86" s="228"/>
      <c r="G86" s="226"/>
      <c r="H86" s="226"/>
      <c r="I86" s="226"/>
      <c r="J86" s="226"/>
      <c r="K86" s="229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9"/>
      <c r="W86" s="231"/>
      <c r="X86" s="226"/>
      <c r="Y86" s="229"/>
      <c r="Z86" s="226"/>
      <c r="AA86" s="226"/>
      <c r="AB86" s="226"/>
      <c r="AC86" s="226"/>
      <c r="AD86" s="226"/>
      <c r="AE86" s="226"/>
      <c r="AF86" s="226"/>
      <c r="AG86" s="233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34"/>
      <c r="AS86" s="226"/>
      <c r="AT86" s="226"/>
      <c r="AU86" s="226"/>
      <c r="AV86" s="226"/>
      <c r="AW86" s="226"/>
      <c r="AX86" s="226"/>
      <c r="AY86" s="226"/>
      <c r="AZ86" s="226"/>
      <c r="BA86" s="226"/>
      <c r="BB86" s="235"/>
      <c r="BC86" s="226"/>
      <c r="BD86" s="226"/>
      <c r="BE86" s="226"/>
      <c r="BF86" s="226"/>
      <c r="BG86" s="226"/>
      <c r="BH86" s="226"/>
      <c r="BI86" s="236"/>
      <c r="BJ86" s="226"/>
      <c r="BK86" s="226"/>
      <c r="BL86" s="226"/>
      <c r="BM86" s="226"/>
      <c r="BN86" s="226"/>
      <c r="BO86" s="235"/>
      <c r="BP86" s="237"/>
      <c r="BQ86" s="237"/>
      <c r="BR86" s="237"/>
      <c r="BS86" s="237"/>
      <c r="BT86" s="237"/>
      <c r="BU86" s="226"/>
      <c r="BV86" s="226"/>
      <c r="BW86" s="226"/>
      <c r="BX86" s="239"/>
      <c r="BY86" s="226"/>
      <c r="BZ86" s="226"/>
      <c r="CA86" s="226"/>
      <c r="CB86" s="226"/>
      <c r="CC86" s="226"/>
      <c r="CD86" s="226"/>
      <c r="CE86" s="226"/>
      <c r="CF86" s="226"/>
      <c r="CG86" s="226"/>
      <c r="CH86" s="226"/>
      <c r="CI86" s="226"/>
      <c r="CJ86" s="226"/>
      <c r="CK86" s="226"/>
      <c r="CL86" s="226"/>
      <c r="CM86" s="226"/>
      <c r="CN86" s="226"/>
      <c r="CO86" s="226"/>
      <c r="CP86" s="226"/>
      <c r="CQ86" s="226"/>
      <c r="CR86" s="226"/>
      <c r="CS86" s="226"/>
      <c r="CT86" s="226"/>
      <c r="CU86" s="226"/>
      <c r="CV86" s="226"/>
      <c r="CW86" s="226"/>
      <c r="CX86" s="226"/>
    </row>
    <row r="87" spans="1:102" ht="13.5">
      <c r="A87" s="226"/>
      <c r="B87" s="306"/>
      <c r="C87" s="226"/>
      <c r="D87" s="226"/>
      <c r="E87" s="232"/>
      <c r="F87" s="228"/>
      <c r="G87" s="226"/>
      <c r="H87" s="226"/>
      <c r="I87" s="226"/>
      <c r="J87" s="226"/>
      <c r="K87" s="229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9"/>
      <c r="W87" s="231"/>
      <c r="X87" s="226"/>
      <c r="Y87" s="229"/>
      <c r="Z87" s="226"/>
      <c r="AA87" s="226"/>
      <c r="AB87" s="226"/>
      <c r="AC87" s="226"/>
      <c r="AD87" s="226"/>
      <c r="AE87" s="226"/>
      <c r="AF87" s="226"/>
      <c r="AG87" s="233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34"/>
      <c r="AS87" s="226"/>
      <c r="AT87" s="226"/>
      <c r="AU87" s="226"/>
      <c r="AV87" s="226"/>
      <c r="AW87" s="226"/>
      <c r="AX87" s="226"/>
      <c r="AY87" s="226"/>
      <c r="AZ87" s="226"/>
      <c r="BA87" s="226"/>
      <c r="BB87" s="235"/>
      <c r="BC87" s="226"/>
      <c r="BD87" s="226"/>
      <c r="BE87" s="226"/>
      <c r="BF87" s="226"/>
      <c r="BG87" s="226"/>
      <c r="BH87" s="226"/>
      <c r="BI87" s="236"/>
      <c r="BJ87" s="226"/>
      <c r="BK87" s="226"/>
      <c r="BL87" s="226"/>
      <c r="BM87" s="226"/>
      <c r="BN87" s="226"/>
      <c r="BO87" s="235"/>
      <c r="BP87" s="237"/>
      <c r="BQ87" s="237"/>
      <c r="BR87" s="237"/>
      <c r="BS87" s="237"/>
      <c r="BT87" s="237"/>
      <c r="BU87" s="226"/>
      <c r="BV87" s="226"/>
      <c r="BW87" s="226"/>
      <c r="BX87" s="239"/>
      <c r="BY87" s="226"/>
      <c r="BZ87" s="226"/>
      <c r="CA87" s="226"/>
      <c r="CB87" s="226"/>
      <c r="CC87" s="226"/>
      <c r="CD87" s="226"/>
      <c r="CE87" s="226"/>
      <c r="CF87" s="226"/>
      <c r="CG87" s="226"/>
      <c r="CH87" s="226"/>
      <c r="CI87" s="226"/>
      <c r="CJ87" s="226"/>
      <c r="CK87" s="226"/>
      <c r="CL87" s="226"/>
      <c r="CM87" s="226"/>
      <c r="CN87" s="226"/>
      <c r="CO87" s="226"/>
      <c r="CP87" s="226"/>
      <c r="CQ87" s="226"/>
      <c r="CR87" s="226"/>
      <c r="CS87" s="226"/>
      <c r="CT87" s="226"/>
      <c r="CU87" s="226"/>
      <c r="CV87" s="226"/>
      <c r="CW87" s="226"/>
      <c r="CX87" s="226"/>
    </row>
    <row r="88" spans="1:102" ht="13.5">
      <c r="A88" s="226"/>
      <c r="B88" s="306"/>
      <c r="C88" s="226"/>
      <c r="D88" s="226"/>
      <c r="E88" s="232"/>
      <c r="F88" s="228"/>
      <c r="G88" s="226"/>
      <c r="H88" s="226"/>
      <c r="I88" s="226"/>
      <c r="J88" s="226"/>
      <c r="K88" s="229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9"/>
      <c r="W88" s="231"/>
      <c r="X88" s="226"/>
      <c r="Y88" s="229"/>
      <c r="Z88" s="226"/>
      <c r="AA88" s="226"/>
      <c r="AB88" s="226"/>
      <c r="AC88" s="226"/>
      <c r="AD88" s="226"/>
      <c r="AE88" s="226"/>
      <c r="AF88" s="226"/>
      <c r="AG88" s="233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34"/>
      <c r="AS88" s="226"/>
      <c r="AT88" s="226"/>
      <c r="AU88" s="226"/>
      <c r="AV88" s="226"/>
      <c r="AW88" s="226"/>
      <c r="AX88" s="226"/>
      <c r="AY88" s="226"/>
      <c r="AZ88" s="226"/>
      <c r="BA88" s="226"/>
      <c r="BB88" s="235"/>
      <c r="BC88" s="226"/>
      <c r="BD88" s="226"/>
      <c r="BE88" s="226"/>
      <c r="BF88" s="226"/>
      <c r="BG88" s="226"/>
      <c r="BH88" s="226"/>
      <c r="BI88" s="236"/>
      <c r="BJ88" s="226"/>
      <c r="BK88" s="226"/>
      <c r="BL88" s="226"/>
      <c r="BM88" s="226"/>
      <c r="BN88" s="226"/>
      <c r="BO88" s="235"/>
      <c r="BP88" s="237"/>
      <c r="BQ88" s="237"/>
      <c r="BR88" s="237"/>
      <c r="BS88" s="237"/>
      <c r="BT88" s="237"/>
      <c r="BU88" s="226"/>
      <c r="BV88" s="226"/>
      <c r="BW88" s="226"/>
      <c r="BX88" s="239"/>
      <c r="BY88" s="226"/>
      <c r="BZ88" s="226"/>
      <c r="CA88" s="226"/>
      <c r="CB88" s="226"/>
      <c r="CC88" s="226"/>
      <c r="CD88" s="226"/>
      <c r="CE88" s="226"/>
      <c r="CF88" s="226"/>
      <c r="CG88" s="226"/>
      <c r="CH88" s="226"/>
      <c r="CI88" s="226"/>
      <c r="CJ88" s="226"/>
      <c r="CK88" s="226"/>
      <c r="CL88" s="226"/>
      <c r="CM88" s="226"/>
      <c r="CN88" s="226"/>
      <c r="CO88" s="226"/>
      <c r="CP88" s="226"/>
      <c r="CQ88" s="226"/>
      <c r="CR88" s="226"/>
      <c r="CS88" s="226"/>
      <c r="CT88" s="226"/>
      <c r="CU88" s="226"/>
      <c r="CV88" s="226"/>
      <c r="CW88" s="226"/>
      <c r="CX88" s="226"/>
    </row>
    <row r="89" spans="1:102" ht="13.5">
      <c r="A89" s="226"/>
      <c r="B89" s="306"/>
      <c r="C89" s="226"/>
      <c r="D89" s="226"/>
      <c r="E89" s="232"/>
      <c r="F89" s="228"/>
      <c r="G89" s="226"/>
      <c r="H89" s="226"/>
      <c r="I89" s="226"/>
      <c r="J89" s="226"/>
      <c r="K89" s="229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9"/>
      <c r="W89" s="231"/>
      <c r="X89" s="226"/>
      <c r="Y89" s="229"/>
      <c r="Z89" s="226"/>
      <c r="AA89" s="226"/>
      <c r="AB89" s="226"/>
      <c r="AC89" s="226"/>
      <c r="AD89" s="226"/>
      <c r="AE89" s="226"/>
      <c r="AF89" s="226"/>
      <c r="AG89" s="233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34"/>
      <c r="AS89" s="226"/>
      <c r="AT89" s="226"/>
      <c r="AU89" s="226"/>
      <c r="AV89" s="226"/>
      <c r="AW89" s="226"/>
      <c r="AX89" s="226"/>
      <c r="AY89" s="226"/>
      <c r="AZ89" s="226"/>
      <c r="BA89" s="226"/>
      <c r="BB89" s="235"/>
      <c r="BC89" s="226"/>
      <c r="BD89" s="226"/>
      <c r="BE89" s="226"/>
      <c r="BF89" s="226"/>
      <c r="BG89" s="226"/>
      <c r="BH89" s="226"/>
      <c r="BI89" s="236"/>
      <c r="BJ89" s="226"/>
      <c r="BK89" s="226"/>
      <c r="BL89" s="226"/>
      <c r="BM89" s="226"/>
      <c r="BN89" s="226"/>
      <c r="BO89" s="235"/>
      <c r="BP89" s="237"/>
      <c r="BQ89" s="237"/>
      <c r="BR89" s="237"/>
      <c r="BS89" s="237"/>
      <c r="BT89" s="237"/>
      <c r="BU89" s="226"/>
      <c r="BV89" s="226"/>
      <c r="BW89" s="226"/>
      <c r="BX89" s="239"/>
      <c r="BY89" s="226"/>
      <c r="BZ89" s="226"/>
      <c r="CA89" s="226"/>
      <c r="CB89" s="226"/>
      <c r="CC89" s="226"/>
      <c r="CD89" s="226"/>
      <c r="CE89" s="226"/>
      <c r="CF89" s="226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6"/>
      <c r="CX89" s="226"/>
    </row>
    <row r="90" spans="1:102" ht="13.5">
      <c r="A90" s="226"/>
      <c r="B90" s="306"/>
      <c r="C90" s="226"/>
      <c r="D90" s="226"/>
      <c r="E90" s="232"/>
      <c r="F90" s="228"/>
      <c r="G90" s="226"/>
      <c r="H90" s="226"/>
      <c r="I90" s="226"/>
      <c r="J90" s="226"/>
      <c r="K90" s="229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9"/>
      <c r="W90" s="231"/>
      <c r="X90" s="226"/>
      <c r="Y90" s="229"/>
      <c r="Z90" s="226"/>
      <c r="AA90" s="226"/>
      <c r="AB90" s="226"/>
      <c r="AC90" s="226"/>
      <c r="AD90" s="226"/>
      <c r="AE90" s="226"/>
      <c r="AF90" s="226"/>
      <c r="AG90" s="233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34"/>
      <c r="AS90" s="226"/>
      <c r="AT90" s="226"/>
      <c r="AU90" s="226"/>
      <c r="AV90" s="226"/>
      <c r="AW90" s="226"/>
      <c r="AX90" s="226"/>
      <c r="AY90" s="226"/>
      <c r="AZ90" s="226"/>
      <c r="BA90" s="226"/>
      <c r="BB90" s="235"/>
      <c r="BC90" s="226"/>
      <c r="BD90" s="226"/>
      <c r="BE90" s="226"/>
      <c r="BF90" s="226"/>
      <c r="BG90" s="226"/>
      <c r="BH90" s="226"/>
      <c r="BI90" s="236"/>
      <c r="BJ90" s="226"/>
      <c r="BK90" s="226"/>
      <c r="BL90" s="226"/>
      <c r="BM90" s="226"/>
      <c r="BN90" s="226"/>
      <c r="BO90" s="235"/>
      <c r="BP90" s="237"/>
      <c r="BQ90" s="237"/>
      <c r="BR90" s="237"/>
      <c r="BS90" s="237"/>
      <c r="BT90" s="237"/>
      <c r="BU90" s="226"/>
      <c r="BV90" s="226"/>
      <c r="BW90" s="226"/>
      <c r="BX90" s="239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</row>
    <row r="91" spans="1:102" ht="13.5">
      <c r="A91" s="226"/>
      <c r="B91" s="306"/>
      <c r="C91" s="226"/>
      <c r="D91" s="226"/>
      <c r="E91" s="232"/>
      <c r="F91" s="228"/>
      <c r="G91" s="226"/>
      <c r="H91" s="226"/>
      <c r="I91" s="226"/>
      <c r="J91" s="226"/>
      <c r="K91" s="229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9"/>
      <c r="W91" s="231"/>
      <c r="X91" s="226"/>
      <c r="Y91" s="229"/>
      <c r="Z91" s="226"/>
      <c r="AA91" s="226"/>
      <c r="AB91" s="226"/>
      <c r="AC91" s="226"/>
      <c r="AD91" s="226"/>
      <c r="AE91" s="226"/>
      <c r="AF91" s="226"/>
      <c r="AG91" s="233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34"/>
      <c r="AS91" s="226"/>
      <c r="AT91" s="226"/>
      <c r="AU91" s="226"/>
      <c r="AV91" s="226"/>
      <c r="AW91" s="226"/>
      <c r="AX91" s="226"/>
      <c r="AY91" s="226"/>
      <c r="AZ91" s="226"/>
      <c r="BA91" s="226"/>
      <c r="BB91" s="235"/>
      <c r="BC91" s="226"/>
      <c r="BD91" s="226"/>
      <c r="BE91" s="226"/>
      <c r="BF91" s="226"/>
      <c r="BG91" s="226"/>
      <c r="BH91" s="226"/>
      <c r="BI91" s="236"/>
      <c r="BJ91" s="226"/>
      <c r="BK91" s="226"/>
      <c r="BL91" s="226"/>
      <c r="BM91" s="226"/>
      <c r="BN91" s="226"/>
      <c r="BO91" s="235"/>
      <c r="BP91" s="237"/>
      <c r="BQ91" s="237"/>
      <c r="BR91" s="237"/>
      <c r="BS91" s="237"/>
      <c r="BT91" s="237"/>
      <c r="BU91" s="226"/>
      <c r="BV91" s="226"/>
      <c r="BW91" s="226"/>
      <c r="BX91" s="239"/>
      <c r="BY91" s="226"/>
      <c r="BZ91" s="226"/>
      <c r="CA91" s="226"/>
      <c r="CB91" s="226"/>
      <c r="CC91" s="226"/>
      <c r="CD91" s="226"/>
      <c r="CE91" s="226"/>
      <c r="CF91" s="226"/>
      <c r="CG91" s="226"/>
      <c r="CH91" s="226"/>
      <c r="CI91" s="226"/>
      <c r="CJ91" s="226"/>
      <c r="CK91" s="226"/>
      <c r="CL91" s="226"/>
      <c r="CM91" s="226"/>
      <c r="CN91" s="226"/>
      <c r="CO91" s="226"/>
      <c r="CP91" s="226"/>
      <c r="CQ91" s="226"/>
      <c r="CR91" s="226"/>
      <c r="CS91" s="226"/>
      <c r="CT91" s="226"/>
      <c r="CU91" s="226"/>
      <c r="CV91" s="226"/>
      <c r="CW91" s="226"/>
      <c r="CX91" s="226"/>
    </row>
    <row r="92" spans="1:102" ht="13.5">
      <c r="A92" s="226"/>
      <c r="B92" s="306"/>
      <c r="C92" s="226"/>
      <c r="D92" s="226"/>
      <c r="E92" s="232"/>
      <c r="F92" s="228"/>
      <c r="G92" s="226"/>
      <c r="H92" s="226"/>
      <c r="I92" s="226"/>
      <c r="J92" s="226"/>
      <c r="K92" s="229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9"/>
      <c r="W92" s="231"/>
      <c r="X92" s="226"/>
      <c r="Y92" s="229"/>
      <c r="Z92" s="226"/>
      <c r="AA92" s="226"/>
      <c r="AB92" s="226"/>
      <c r="AC92" s="226"/>
      <c r="AD92" s="226"/>
      <c r="AE92" s="226"/>
      <c r="AF92" s="226"/>
      <c r="AG92" s="233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34"/>
      <c r="AS92" s="226"/>
      <c r="AT92" s="226"/>
      <c r="AU92" s="226"/>
      <c r="AV92" s="226"/>
      <c r="AW92" s="226"/>
      <c r="AX92" s="226"/>
      <c r="AY92" s="226"/>
      <c r="AZ92" s="226"/>
      <c r="BA92" s="226"/>
      <c r="BB92" s="235"/>
      <c r="BC92" s="226"/>
      <c r="BD92" s="226"/>
      <c r="BE92" s="226"/>
      <c r="BF92" s="226"/>
      <c r="BG92" s="226"/>
      <c r="BH92" s="226"/>
      <c r="BI92" s="236"/>
      <c r="BJ92" s="226"/>
      <c r="BK92" s="226"/>
      <c r="BL92" s="226"/>
      <c r="BM92" s="226"/>
      <c r="BN92" s="226"/>
      <c r="BO92" s="235"/>
      <c r="BP92" s="237"/>
      <c r="BQ92" s="237"/>
      <c r="BR92" s="237"/>
      <c r="BS92" s="237"/>
      <c r="BT92" s="237"/>
      <c r="BU92" s="226"/>
      <c r="BV92" s="226"/>
      <c r="BW92" s="226"/>
      <c r="BX92" s="239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</row>
    <row r="93" spans="1:102" s="77" customFormat="1" ht="13.5">
      <c r="A93" s="316" t="s">
        <v>177</v>
      </c>
      <c r="B93" s="317"/>
      <c r="C93" s="318"/>
      <c r="D93" s="318"/>
      <c r="E93" s="319"/>
      <c r="F93" s="320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21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18"/>
      <c r="BD93" s="318"/>
      <c r="BE93" s="318"/>
      <c r="BF93" s="318"/>
      <c r="BG93" s="318"/>
      <c r="BH93" s="318"/>
      <c r="BI93" s="318"/>
      <c r="BJ93" s="318"/>
      <c r="BK93" s="318"/>
      <c r="BL93" s="318"/>
      <c r="BM93" s="318"/>
      <c r="BN93" s="318"/>
      <c r="BO93" s="318"/>
      <c r="BP93" s="322"/>
      <c r="BQ93" s="322"/>
      <c r="BR93" s="322"/>
      <c r="BS93" s="322"/>
      <c r="BT93" s="322"/>
      <c r="BU93" s="318"/>
      <c r="BV93" s="318"/>
      <c r="BW93" s="318"/>
      <c r="BX93" s="318"/>
      <c r="BY93" s="318"/>
      <c r="BZ93" s="318"/>
      <c r="CA93" s="323"/>
      <c r="CB93" s="323"/>
      <c r="CC93" s="323"/>
      <c r="CD93" s="323"/>
      <c r="CE93" s="323"/>
      <c r="CF93" s="323"/>
      <c r="CG93" s="323"/>
      <c r="CH93" s="323"/>
      <c r="CI93" s="323"/>
      <c r="CJ93" s="323"/>
      <c r="CK93" s="323"/>
      <c r="CL93" s="323"/>
      <c r="CM93" s="323"/>
      <c r="CN93" s="323"/>
      <c r="CO93" s="323"/>
      <c r="CP93" s="323"/>
      <c r="CQ93" s="323"/>
      <c r="CR93" s="323"/>
      <c r="CS93" s="323"/>
      <c r="CT93" s="323"/>
      <c r="CU93" s="323"/>
      <c r="CV93" s="323"/>
      <c r="CW93" s="323"/>
      <c r="CX93" s="323"/>
    </row>
    <row r="94" spans="1:102" ht="13.5">
      <c r="A94" s="226"/>
      <c r="B94" s="317"/>
      <c r="C94" s="226"/>
      <c r="D94" s="226"/>
      <c r="E94" s="232"/>
      <c r="F94" s="228"/>
      <c r="G94" s="226"/>
      <c r="H94" s="226"/>
      <c r="I94" s="226"/>
      <c r="J94" s="226"/>
      <c r="K94" s="229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9"/>
      <c r="W94" s="231"/>
      <c r="X94" s="226"/>
      <c r="Y94" s="229"/>
      <c r="Z94" s="226"/>
      <c r="AA94" s="226"/>
      <c r="AB94" s="226"/>
      <c r="AC94" s="226"/>
      <c r="AD94" s="226"/>
      <c r="AE94" s="226"/>
      <c r="AF94" s="226"/>
      <c r="AG94" s="233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34"/>
      <c r="AS94" s="226"/>
      <c r="AT94" s="226"/>
      <c r="AU94" s="226"/>
      <c r="AV94" s="226"/>
      <c r="AW94" s="226"/>
      <c r="AX94" s="226"/>
      <c r="AY94" s="226"/>
      <c r="AZ94" s="226"/>
      <c r="BA94" s="226"/>
      <c r="BB94" s="235"/>
      <c r="BC94" s="226"/>
      <c r="BD94" s="226"/>
      <c r="BE94" s="226"/>
      <c r="BF94" s="226"/>
      <c r="BG94" s="226"/>
      <c r="BH94" s="226"/>
      <c r="BI94" s="236"/>
      <c r="BJ94" s="226"/>
      <c r="BK94" s="226"/>
      <c r="BL94" s="226"/>
      <c r="BM94" s="226"/>
      <c r="BN94" s="226"/>
      <c r="BO94" s="235"/>
      <c r="BP94" s="237"/>
      <c r="BQ94" s="237"/>
      <c r="BR94" s="237"/>
      <c r="BS94" s="237"/>
      <c r="BT94" s="237"/>
      <c r="BU94" s="226"/>
      <c r="BV94" s="226"/>
      <c r="BW94" s="226"/>
      <c r="BX94" s="239"/>
      <c r="BY94" s="226"/>
      <c r="BZ94" s="226"/>
      <c r="CA94" s="226"/>
      <c r="CB94" s="226"/>
      <c r="CC94" s="226"/>
      <c r="CD94" s="226"/>
      <c r="CE94" s="226"/>
      <c r="CF94" s="226"/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226"/>
    </row>
    <row r="95" spans="1:102" ht="13.5">
      <c r="A95" s="226"/>
      <c r="B95" s="317"/>
      <c r="C95" s="226"/>
      <c r="D95" s="226"/>
      <c r="E95" s="232"/>
      <c r="F95" s="228"/>
      <c r="G95" s="226"/>
      <c r="H95" s="226"/>
      <c r="I95" s="226"/>
      <c r="J95" s="226"/>
      <c r="K95" s="229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9"/>
      <c r="W95" s="231"/>
      <c r="X95" s="226"/>
      <c r="Y95" s="229"/>
      <c r="Z95" s="226"/>
      <c r="AA95" s="226"/>
      <c r="AB95" s="226"/>
      <c r="AC95" s="226"/>
      <c r="AD95" s="226"/>
      <c r="AE95" s="226"/>
      <c r="AF95" s="226"/>
      <c r="AG95" s="233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34"/>
      <c r="AS95" s="226"/>
      <c r="AT95" s="226"/>
      <c r="AU95" s="226"/>
      <c r="AV95" s="226"/>
      <c r="AW95" s="226"/>
      <c r="AX95" s="226"/>
      <c r="AY95" s="226"/>
      <c r="AZ95" s="226"/>
      <c r="BA95" s="226"/>
      <c r="BB95" s="235"/>
      <c r="BC95" s="226"/>
      <c r="BD95" s="226"/>
      <c r="BE95" s="226"/>
      <c r="BF95" s="226"/>
      <c r="BG95" s="226"/>
      <c r="BH95" s="226"/>
      <c r="BI95" s="236"/>
      <c r="BJ95" s="226"/>
      <c r="BK95" s="226"/>
      <c r="BL95" s="226"/>
      <c r="BM95" s="226"/>
      <c r="BN95" s="226"/>
      <c r="BO95" s="235"/>
      <c r="BP95" s="237"/>
      <c r="BQ95" s="237"/>
      <c r="BR95" s="237"/>
      <c r="BS95" s="237"/>
      <c r="BT95" s="237"/>
      <c r="BU95" s="226"/>
      <c r="BV95" s="226"/>
      <c r="BW95" s="226"/>
      <c r="BX95" s="239"/>
      <c r="BY95" s="226"/>
      <c r="BZ95" s="226"/>
      <c r="CA95" s="226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226"/>
    </row>
    <row r="96" spans="1:102" ht="13.5">
      <c r="A96" s="226"/>
      <c r="B96" s="317"/>
      <c r="C96" s="226"/>
      <c r="D96" s="226"/>
      <c r="E96" s="232"/>
      <c r="F96" s="228"/>
      <c r="G96" s="226"/>
      <c r="H96" s="226"/>
      <c r="I96" s="226"/>
      <c r="J96" s="226"/>
      <c r="K96" s="229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9"/>
      <c r="W96" s="231"/>
      <c r="X96" s="226"/>
      <c r="Y96" s="229"/>
      <c r="Z96" s="226"/>
      <c r="AA96" s="226"/>
      <c r="AB96" s="226"/>
      <c r="AC96" s="226"/>
      <c r="AD96" s="226"/>
      <c r="AE96" s="226"/>
      <c r="AF96" s="226"/>
      <c r="AG96" s="233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34"/>
      <c r="AS96" s="226"/>
      <c r="AT96" s="226"/>
      <c r="AU96" s="226"/>
      <c r="AV96" s="226"/>
      <c r="AW96" s="226"/>
      <c r="AX96" s="226"/>
      <c r="AY96" s="226"/>
      <c r="AZ96" s="226"/>
      <c r="BA96" s="226"/>
      <c r="BB96" s="235"/>
      <c r="BC96" s="226"/>
      <c r="BD96" s="226"/>
      <c r="BE96" s="226"/>
      <c r="BF96" s="226"/>
      <c r="BG96" s="226"/>
      <c r="BH96" s="226"/>
      <c r="BI96" s="236"/>
      <c r="BJ96" s="226"/>
      <c r="BK96" s="226"/>
      <c r="BL96" s="226"/>
      <c r="BM96" s="226"/>
      <c r="BN96" s="226"/>
      <c r="BO96" s="235"/>
      <c r="BP96" s="237"/>
      <c r="BQ96" s="237"/>
      <c r="BR96" s="237"/>
      <c r="BS96" s="237"/>
      <c r="BT96" s="237"/>
      <c r="BU96" s="226"/>
      <c r="BV96" s="226"/>
      <c r="BW96" s="226"/>
      <c r="BX96" s="239"/>
      <c r="BY96" s="226"/>
      <c r="BZ96" s="226"/>
      <c r="CA96" s="226"/>
      <c r="CB96" s="226"/>
      <c r="CC96" s="226"/>
      <c r="CD96" s="226"/>
      <c r="CE96" s="226"/>
      <c r="CF96" s="226"/>
      <c r="CG96" s="226"/>
      <c r="CH96" s="226"/>
      <c r="CI96" s="226"/>
      <c r="CJ96" s="226"/>
      <c r="CK96" s="226"/>
      <c r="CL96" s="226"/>
      <c r="CM96" s="226"/>
      <c r="CN96" s="226"/>
      <c r="CO96" s="226"/>
      <c r="CP96" s="226"/>
      <c r="CQ96" s="226"/>
      <c r="CR96" s="226"/>
      <c r="CS96" s="226"/>
      <c r="CT96" s="226"/>
      <c r="CU96" s="226"/>
      <c r="CV96" s="226"/>
      <c r="CW96" s="226"/>
      <c r="CX96" s="226"/>
    </row>
    <row r="97" spans="1:102" ht="13.5">
      <c r="A97" s="226" t="s">
        <v>829</v>
      </c>
      <c r="B97" s="317"/>
      <c r="C97" s="226" t="s">
        <v>413</v>
      </c>
      <c r="D97" s="226">
        <v>1713</v>
      </c>
      <c r="E97" s="232" t="s">
        <v>145</v>
      </c>
      <c r="F97" s="228">
        <v>4</v>
      </c>
      <c r="G97" s="226">
        <v>192</v>
      </c>
      <c r="H97" s="226">
        <v>2</v>
      </c>
      <c r="I97" s="226"/>
      <c r="J97" s="226"/>
      <c r="K97" s="229"/>
      <c r="L97" s="226">
        <v>80</v>
      </c>
      <c r="M97" s="226"/>
      <c r="N97" s="226"/>
      <c r="O97" s="226">
        <v>8</v>
      </c>
      <c r="P97" s="226">
        <v>60</v>
      </c>
      <c r="Q97" s="226">
        <v>8</v>
      </c>
      <c r="R97" s="226">
        <v>63</v>
      </c>
      <c r="S97" s="226">
        <v>7</v>
      </c>
      <c r="T97" s="226">
        <v>20</v>
      </c>
      <c r="U97" s="226"/>
      <c r="V97" s="229"/>
      <c r="W97" s="370">
        <v>45</v>
      </c>
      <c r="X97" s="250">
        <v>176.9</v>
      </c>
      <c r="Y97" s="229"/>
      <c r="Z97" s="226" t="s">
        <v>832</v>
      </c>
      <c r="AA97" s="226"/>
      <c r="AB97" s="226"/>
      <c r="AC97" s="226"/>
      <c r="AD97" s="226"/>
      <c r="AE97" s="226"/>
      <c r="AF97" s="226"/>
      <c r="AG97" s="233"/>
      <c r="AH97" s="226" t="s">
        <v>832</v>
      </c>
      <c r="AI97" s="226"/>
      <c r="AJ97" s="226"/>
      <c r="AK97" s="226"/>
      <c r="AL97" s="226"/>
      <c r="AM97" s="226"/>
      <c r="AN97" s="226"/>
      <c r="AO97" s="226"/>
      <c r="AP97" s="226"/>
      <c r="AQ97" s="226"/>
      <c r="AR97" s="234"/>
      <c r="AS97" s="226" t="s">
        <v>832</v>
      </c>
      <c r="AT97" s="226"/>
      <c r="AU97" s="226"/>
      <c r="AV97" s="226"/>
      <c r="AW97" s="226"/>
      <c r="AX97" s="226"/>
      <c r="AY97" s="226"/>
      <c r="AZ97" s="226"/>
      <c r="BA97" s="226"/>
      <c r="BB97" s="235"/>
      <c r="BC97" s="226" t="s">
        <v>832</v>
      </c>
      <c r="BD97" s="226"/>
      <c r="BE97" s="226"/>
      <c r="BF97" s="226"/>
      <c r="BG97" s="226"/>
      <c r="BH97" s="226"/>
      <c r="BI97" s="236"/>
      <c r="BJ97" s="226" t="s">
        <v>832</v>
      </c>
      <c r="BK97" s="226"/>
      <c r="BL97" s="226"/>
      <c r="BM97" s="226"/>
      <c r="BN97" s="226"/>
      <c r="BO97" s="235"/>
      <c r="BP97" s="368" t="s">
        <v>589</v>
      </c>
      <c r="BQ97" s="237"/>
      <c r="BR97" s="237"/>
      <c r="BS97" s="237"/>
      <c r="BT97" s="237"/>
      <c r="BU97" s="250" t="s">
        <v>831</v>
      </c>
      <c r="BV97" s="226" t="s">
        <v>830</v>
      </c>
      <c r="BW97" s="226"/>
      <c r="BX97" s="239"/>
      <c r="BY97" s="226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</row>
    <row r="98" spans="1:102" ht="13.5">
      <c r="A98" s="226"/>
      <c r="B98" s="317"/>
      <c r="C98" s="226"/>
      <c r="D98" s="226"/>
      <c r="E98" s="232"/>
      <c r="F98" s="228"/>
      <c r="G98" s="226"/>
      <c r="H98" s="226"/>
      <c r="I98" s="226"/>
      <c r="J98" s="226"/>
      <c r="K98" s="229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9"/>
      <c r="W98" s="231"/>
      <c r="X98" s="226"/>
      <c r="Y98" s="229"/>
      <c r="Z98" s="226"/>
      <c r="AA98" s="226"/>
      <c r="AB98" s="226"/>
      <c r="AC98" s="226"/>
      <c r="AD98" s="226"/>
      <c r="AE98" s="226"/>
      <c r="AF98" s="226"/>
      <c r="AG98" s="233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34"/>
      <c r="AS98" s="226"/>
      <c r="AT98" s="226"/>
      <c r="AU98" s="226"/>
      <c r="AV98" s="226"/>
      <c r="AW98" s="226"/>
      <c r="AX98" s="226"/>
      <c r="AY98" s="226"/>
      <c r="AZ98" s="226"/>
      <c r="BA98" s="226"/>
      <c r="BB98" s="235"/>
      <c r="BC98" s="226"/>
      <c r="BD98" s="226"/>
      <c r="BE98" s="226"/>
      <c r="BF98" s="226"/>
      <c r="BG98" s="226"/>
      <c r="BH98" s="226"/>
      <c r="BI98" s="236"/>
      <c r="BJ98" s="226"/>
      <c r="BK98" s="226"/>
      <c r="BL98" s="226"/>
      <c r="BM98" s="226"/>
      <c r="BN98" s="226"/>
      <c r="BO98" s="235"/>
      <c r="BP98" s="237"/>
      <c r="BQ98" s="237"/>
      <c r="BR98" s="237"/>
      <c r="BS98" s="237"/>
      <c r="BT98" s="237"/>
      <c r="BU98" s="226"/>
      <c r="BV98" s="226"/>
      <c r="BW98" s="226"/>
      <c r="BX98" s="239"/>
      <c r="BY98" s="226"/>
      <c r="BZ98" s="226"/>
      <c r="CA98" s="226"/>
      <c r="CB98" s="226"/>
      <c r="CC98" s="226"/>
      <c r="CD98" s="226"/>
      <c r="CE98" s="226"/>
      <c r="CF98" s="226"/>
      <c r="CG98" s="226"/>
      <c r="CH98" s="226"/>
      <c r="CI98" s="226"/>
      <c r="CJ98" s="226"/>
      <c r="CK98" s="226"/>
      <c r="CL98" s="226"/>
      <c r="CM98" s="226"/>
      <c r="CN98" s="226"/>
      <c r="CO98" s="226"/>
      <c r="CP98" s="226"/>
      <c r="CQ98" s="226"/>
      <c r="CR98" s="226"/>
      <c r="CS98" s="226"/>
      <c r="CT98" s="226"/>
      <c r="CU98" s="226"/>
      <c r="CV98" s="226"/>
      <c r="CW98" s="226"/>
      <c r="CX98" s="226"/>
    </row>
    <row r="99" spans="1:102" ht="13.5">
      <c r="A99" s="226"/>
      <c r="B99" s="317"/>
      <c r="C99" s="226"/>
      <c r="D99" s="226"/>
      <c r="E99" s="232"/>
      <c r="F99" s="228"/>
      <c r="G99" s="226"/>
      <c r="H99" s="226"/>
      <c r="I99" s="226"/>
      <c r="J99" s="226"/>
      <c r="K99" s="229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9"/>
      <c r="W99" s="231"/>
      <c r="X99" s="226"/>
      <c r="Y99" s="229"/>
      <c r="Z99" s="226"/>
      <c r="AA99" s="226"/>
      <c r="AB99" s="226"/>
      <c r="AC99" s="226"/>
      <c r="AD99" s="226"/>
      <c r="AE99" s="226"/>
      <c r="AF99" s="226"/>
      <c r="AG99" s="233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34"/>
      <c r="AS99" s="226"/>
      <c r="AT99" s="226"/>
      <c r="AU99" s="226"/>
      <c r="AV99" s="226"/>
      <c r="AW99" s="226"/>
      <c r="AX99" s="226"/>
      <c r="AY99" s="226"/>
      <c r="AZ99" s="226"/>
      <c r="BA99" s="226"/>
      <c r="BB99" s="235"/>
      <c r="BC99" s="226"/>
      <c r="BD99" s="226"/>
      <c r="BE99" s="226"/>
      <c r="BF99" s="226"/>
      <c r="BG99" s="226"/>
      <c r="BH99" s="226"/>
      <c r="BI99" s="236"/>
      <c r="BJ99" s="226"/>
      <c r="BK99" s="226"/>
      <c r="BL99" s="226"/>
      <c r="BM99" s="226"/>
      <c r="BN99" s="226"/>
      <c r="BO99" s="235"/>
      <c r="BP99" s="237"/>
      <c r="BQ99" s="237"/>
      <c r="BR99" s="237"/>
      <c r="BS99" s="237"/>
      <c r="BT99" s="237"/>
      <c r="BU99" s="226"/>
      <c r="BV99" s="226"/>
      <c r="BW99" s="226"/>
      <c r="BX99" s="239"/>
      <c r="BY99" s="226"/>
      <c r="BZ99" s="226"/>
      <c r="CA99" s="226"/>
      <c r="CB99" s="226"/>
      <c r="CC99" s="226"/>
      <c r="CD99" s="226"/>
      <c r="CE99" s="226"/>
      <c r="CF99" s="226"/>
      <c r="CG99" s="226"/>
      <c r="CH99" s="226"/>
      <c r="CI99" s="226"/>
      <c r="CJ99" s="226"/>
      <c r="CK99" s="226"/>
      <c r="CL99" s="226"/>
      <c r="CM99" s="226"/>
      <c r="CN99" s="226"/>
      <c r="CO99" s="226"/>
      <c r="CP99" s="226"/>
      <c r="CQ99" s="226"/>
      <c r="CR99" s="226"/>
      <c r="CS99" s="226"/>
      <c r="CT99" s="226"/>
      <c r="CU99" s="226"/>
      <c r="CV99" s="226"/>
      <c r="CW99" s="226"/>
      <c r="CX99" s="226"/>
    </row>
    <row r="100" spans="1:102" ht="13.5">
      <c r="A100" s="226"/>
      <c r="B100" s="317"/>
      <c r="C100" s="226"/>
      <c r="D100" s="226"/>
      <c r="E100" s="232"/>
      <c r="F100" s="228"/>
      <c r="G100" s="226"/>
      <c r="H100" s="226"/>
      <c r="I100" s="226"/>
      <c r="J100" s="226"/>
      <c r="K100" s="229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9"/>
      <c r="W100" s="231"/>
      <c r="X100" s="226"/>
      <c r="Y100" s="229"/>
      <c r="Z100" s="226"/>
      <c r="AA100" s="226"/>
      <c r="AB100" s="226"/>
      <c r="AC100" s="226"/>
      <c r="AD100" s="226"/>
      <c r="AE100" s="226"/>
      <c r="AF100" s="226"/>
      <c r="AG100" s="233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34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35"/>
      <c r="BC100" s="226"/>
      <c r="BD100" s="226"/>
      <c r="BE100" s="226"/>
      <c r="BF100" s="226"/>
      <c r="BG100" s="226"/>
      <c r="BH100" s="226"/>
      <c r="BI100" s="236"/>
      <c r="BJ100" s="226"/>
      <c r="BK100" s="226"/>
      <c r="BL100" s="226"/>
      <c r="BM100" s="226"/>
      <c r="BN100" s="226"/>
      <c r="BO100" s="235"/>
      <c r="BP100" s="237"/>
      <c r="BQ100" s="237"/>
      <c r="BR100" s="237"/>
      <c r="BS100" s="237"/>
      <c r="BT100" s="237"/>
      <c r="BU100" s="226"/>
      <c r="BV100" s="226"/>
      <c r="BW100" s="226"/>
      <c r="BX100" s="239"/>
      <c r="BY100" s="226"/>
      <c r="BZ100" s="226"/>
      <c r="CA100" s="226"/>
      <c r="CB100" s="226"/>
      <c r="CC100" s="226"/>
      <c r="CD100" s="226"/>
      <c r="CE100" s="226"/>
      <c r="CF100" s="226"/>
      <c r="CG100" s="226"/>
      <c r="CH100" s="226"/>
      <c r="CI100" s="226"/>
      <c r="CJ100" s="226"/>
      <c r="CK100" s="226"/>
      <c r="CL100" s="226"/>
      <c r="CM100" s="226"/>
      <c r="CN100" s="226"/>
      <c r="CO100" s="226"/>
      <c r="CP100" s="226"/>
      <c r="CQ100" s="226"/>
      <c r="CR100" s="226"/>
      <c r="CS100" s="226"/>
      <c r="CT100" s="226"/>
      <c r="CU100" s="226"/>
      <c r="CV100" s="226"/>
      <c r="CW100" s="226"/>
      <c r="CX100" s="226"/>
    </row>
    <row r="101" spans="1:102" ht="13.5">
      <c r="A101" s="226"/>
      <c r="B101" s="317"/>
      <c r="C101" s="226"/>
      <c r="D101" s="226"/>
      <c r="E101" s="232"/>
      <c r="F101" s="228"/>
      <c r="G101" s="226"/>
      <c r="H101" s="226"/>
      <c r="I101" s="226"/>
      <c r="J101" s="226"/>
      <c r="K101" s="229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9"/>
      <c r="W101" s="231"/>
      <c r="X101" s="226"/>
      <c r="Y101" s="229"/>
      <c r="Z101" s="226"/>
      <c r="AA101" s="226"/>
      <c r="AB101" s="226"/>
      <c r="AC101" s="226"/>
      <c r="AD101" s="226"/>
      <c r="AE101" s="226"/>
      <c r="AF101" s="226"/>
      <c r="AG101" s="233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34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35"/>
      <c r="BC101" s="226"/>
      <c r="BD101" s="226"/>
      <c r="BE101" s="226"/>
      <c r="BF101" s="226"/>
      <c r="BG101" s="226"/>
      <c r="BH101" s="226"/>
      <c r="BI101" s="236"/>
      <c r="BJ101" s="226"/>
      <c r="BK101" s="226"/>
      <c r="BL101" s="226"/>
      <c r="BM101" s="226"/>
      <c r="BN101" s="226"/>
      <c r="BO101" s="235"/>
      <c r="BP101" s="237"/>
      <c r="BQ101" s="237"/>
      <c r="BR101" s="237"/>
      <c r="BS101" s="237"/>
      <c r="BT101" s="237"/>
      <c r="BU101" s="226"/>
      <c r="BV101" s="226"/>
      <c r="BW101" s="226"/>
      <c r="BX101" s="239"/>
      <c r="BY101" s="226"/>
      <c r="BZ101" s="226"/>
      <c r="CA101" s="226"/>
      <c r="CB101" s="226"/>
      <c r="CC101" s="226"/>
      <c r="CD101" s="226"/>
      <c r="CE101" s="226"/>
      <c r="CF101" s="226"/>
      <c r="CG101" s="226"/>
      <c r="CH101" s="226"/>
      <c r="CI101" s="226"/>
      <c r="CJ101" s="226"/>
      <c r="CK101" s="226"/>
      <c r="CL101" s="226"/>
      <c r="CM101" s="226"/>
      <c r="CN101" s="226"/>
      <c r="CO101" s="226"/>
      <c r="CP101" s="226"/>
      <c r="CQ101" s="226"/>
      <c r="CR101" s="226"/>
      <c r="CS101" s="226"/>
      <c r="CT101" s="226"/>
      <c r="CU101" s="226"/>
      <c r="CV101" s="226"/>
      <c r="CW101" s="226"/>
      <c r="CX101" s="226"/>
    </row>
    <row r="102" spans="1:102" ht="13.5">
      <c r="A102" s="226"/>
      <c r="B102" s="317"/>
      <c r="C102" s="226"/>
      <c r="D102" s="226"/>
      <c r="E102" s="232"/>
      <c r="F102" s="228"/>
      <c r="G102" s="226"/>
      <c r="H102" s="226"/>
      <c r="I102" s="226"/>
      <c r="J102" s="226"/>
      <c r="K102" s="229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9"/>
      <c r="W102" s="231"/>
      <c r="X102" s="226"/>
      <c r="Y102" s="229"/>
      <c r="Z102" s="226"/>
      <c r="AA102" s="226"/>
      <c r="AB102" s="226"/>
      <c r="AC102" s="226"/>
      <c r="AD102" s="226"/>
      <c r="AE102" s="226"/>
      <c r="AF102" s="226"/>
      <c r="AG102" s="233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34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35"/>
      <c r="BC102" s="226"/>
      <c r="BD102" s="226"/>
      <c r="BE102" s="226"/>
      <c r="BF102" s="226"/>
      <c r="BG102" s="226"/>
      <c r="BH102" s="226"/>
      <c r="BI102" s="236"/>
      <c r="BJ102" s="226"/>
      <c r="BK102" s="226"/>
      <c r="BL102" s="226"/>
      <c r="BM102" s="226"/>
      <c r="BN102" s="226"/>
      <c r="BO102" s="235"/>
      <c r="BP102" s="237"/>
      <c r="BQ102" s="237"/>
      <c r="BR102" s="237"/>
      <c r="BS102" s="237"/>
      <c r="BT102" s="237"/>
      <c r="BU102" s="226"/>
      <c r="BV102" s="226"/>
      <c r="BW102" s="226"/>
      <c r="BX102" s="239"/>
      <c r="BY102" s="226"/>
      <c r="BZ102" s="226"/>
      <c r="CA102" s="226"/>
      <c r="CB102" s="226"/>
      <c r="CC102" s="226"/>
      <c r="CD102" s="226"/>
      <c r="CE102" s="226"/>
      <c r="CF102" s="226"/>
      <c r="CG102" s="226"/>
      <c r="CH102" s="226"/>
      <c r="CI102" s="226"/>
      <c r="CJ102" s="226"/>
      <c r="CK102" s="226"/>
      <c r="CL102" s="226"/>
      <c r="CM102" s="226"/>
      <c r="CN102" s="226"/>
      <c r="CO102" s="226"/>
      <c r="CP102" s="226"/>
      <c r="CQ102" s="226"/>
      <c r="CR102" s="226"/>
      <c r="CS102" s="226"/>
      <c r="CT102" s="226"/>
      <c r="CU102" s="226"/>
      <c r="CV102" s="226"/>
      <c r="CW102" s="226"/>
      <c r="CX102" s="226"/>
    </row>
    <row r="103" spans="1:102" ht="13.5">
      <c r="A103" s="226"/>
      <c r="B103" s="317"/>
      <c r="C103" s="226"/>
      <c r="D103" s="226"/>
      <c r="E103" s="232"/>
      <c r="F103" s="228"/>
      <c r="G103" s="226"/>
      <c r="H103" s="226"/>
      <c r="I103" s="226"/>
      <c r="J103" s="226"/>
      <c r="K103" s="229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9"/>
      <c r="W103" s="231"/>
      <c r="X103" s="226"/>
      <c r="Y103" s="229"/>
      <c r="Z103" s="226"/>
      <c r="AA103" s="226"/>
      <c r="AB103" s="226"/>
      <c r="AC103" s="226"/>
      <c r="AD103" s="226"/>
      <c r="AE103" s="226"/>
      <c r="AF103" s="226"/>
      <c r="AG103" s="233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34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35"/>
      <c r="BC103" s="226"/>
      <c r="BD103" s="226"/>
      <c r="BE103" s="226"/>
      <c r="BF103" s="226"/>
      <c r="BG103" s="226"/>
      <c r="BH103" s="226"/>
      <c r="BI103" s="236"/>
      <c r="BJ103" s="226"/>
      <c r="BK103" s="226"/>
      <c r="BL103" s="226"/>
      <c r="BM103" s="226"/>
      <c r="BN103" s="226"/>
      <c r="BO103" s="235"/>
      <c r="BP103" s="299"/>
      <c r="BQ103" s="299"/>
      <c r="BR103" s="299"/>
      <c r="BS103" s="299"/>
      <c r="BT103" s="299"/>
      <c r="BU103" s="226"/>
      <c r="BV103" s="226"/>
      <c r="BW103" s="226"/>
      <c r="BX103" s="239"/>
      <c r="BY103" s="226"/>
      <c r="BZ103" s="226"/>
      <c r="CA103" s="226"/>
      <c r="CB103" s="226"/>
      <c r="CC103" s="226"/>
      <c r="CD103" s="226"/>
      <c r="CE103" s="226"/>
      <c r="CF103" s="226"/>
      <c r="CG103" s="226"/>
      <c r="CH103" s="226"/>
      <c r="CI103" s="226"/>
      <c r="CJ103" s="226"/>
      <c r="CK103" s="226"/>
      <c r="CL103" s="226"/>
      <c r="CM103" s="226"/>
      <c r="CN103" s="226"/>
      <c r="CO103" s="226"/>
      <c r="CP103" s="226"/>
      <c r="CQ103" s="226"/>
      <c r="CR103" s="226"/>
      <c r="CS103" s="226"/>
      <c r="CT103" s="226"/>
      <c r="CU103" s="226"/>
      <c r="CV103" s="226"/>
      <c r="CW103" s="226"/>
      <c r="CX103" s="226"/>
    </row>
    <row r="104" spans="1:102" ht="13.5">
      <c r="A104" s="226"/>
      <c r="B104" s="317"/>
      <c r="C104" s="226"/>
      <c r="D104" s="226"/>
      <c r="E104" s="232"/>
      <c r="F104" s="228"/>
      <c r="G104" s="226"/>
      <c r="H104" s="226"/>
      <c r="I104" s="226"/>
      <c r="J104" s="226"/>
      <c r="K104" s="229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9"/>
      <c r="W104" s="231"/>
      <c r="X104" s="226"/>
      <c r="Y104" s="229"/>
      <c r="Z104" s="226"/>
      <c r="AA104" s="226"/>
      <c r="AB104" s="226"/>
      <c r="AC104" s="226"/>
      <c r="AD104" s="226"/>
      <c r="AE104" s="226"/>
      <c r="AF104" s="226"/>
      <c r="AG104" s="233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34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35"/>
      <c r="BC104" s="226"/>
      <c r="BD104" s="226"/>
      <c r="BE104" s="226"/>
      <c r="BF104" s="226"/>
      <c r="BG104" s="226"/>
      <c r="BH104" s="226"/>
      <c r="BI104" s="236"/>
      <c r="BJ104" s="226"/>
      <c r="BK104" s="226"/>
      <c r="BL104" s="226"/>
      <c r="BM104" s="226"/>
      <c r="BN104" s="226"/>
      <c r="BO104" s="235"/>
      <c r="BP104" s="237"/>
      <c r="BQ104" s="237"/>
      <c r="BR104" s="237"/>
      <c r="BS104" s="237"/>
      <c r="BT104" s="237"/>
      <c r="BU104" s="226"/>
      <c r="BV104" s="226"/>
      <c r="BW104" s="226"/>
      <c r="BX104" s="239"/>
      <c r="BY104" s="226"/>
      <c r="BZ104" s="226"/>
      <c r="CA104" s="226"/>
      <c r="CB104" s="226"/>
      <c r="CC104" s="226"/>
      <c r="CD104" s="226"/>
      <c r="CE104" s="226"/>
      <c r="CF104" s="226"/>
      <c r="CG104" s="226"/>
      <c r="CH104" s="226"/>
      <c r="CI104" s="226"/>
      <c r="CJ104" s="226"/>
      <c r="CK104" s="226"/>
      <c r="CL104" s="226"/>
      <c r="CM104" s="226"/>
      <c r="CN104" s="226"/>
      <c r="CO104" s="226"/>
      <c r="CP104" s="226"/>
      <c r="CQ104" s="226"/>
      <c r="CR104" s="226"/>
      <c r="CS104" s="226"/>
      <c r="CT104" s="226"/>
      <c r="CU104" s="226"/>
      <c r="CV104" s="226"/>
      <c r="CW104" s="226"/>
      <c r="CX104" s="226"/>
    </row>
    <row r="105" spans="1:102" ht="13.5">
      <c r="A105" s="226"/>
      <c r="B105" s="317"/>
      <c r="C105" s="226"/>
      <c r="D105" s="226"/>
      <c r="E105" s="232"/>
      <c r="F105" s="228"/>
      <c r="G105" s="226"/>
      <c r="H105" s="226"/>
      <c r="I105" s="226"/>
      <c r="J105" s="226"/>
      <c r="K105" s="229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9"/>
      <c r="W105" s="231"/>
      <c r="X105" s="226"/>
      <c r="Y105" s="229"/>
      <c r="Z105" s="226"/>
      <c r="AA105" s="226"/>
      <c r="AB105" s="226"/>
      <c r="AC105" s="226"/>
      <c r="AD105" s="226"/>
      <c r="AE105" s="226"/>
      <c r="AF105" s="226"/>
      <c r="AG105" s="233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34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35"/>
      <c r="BC105" s="226"/>
      <c r="BD105" s="226"/>
      <c r="BE105" s="226"/>
      <c r="BF105" s="226"/>
      <c r="BG105" s="226"/>
      <c r="BH105" s="226"/>
      <c r="BI105" s="236"/>
      <c r="BJ105" s="226"/>
      <c r="BK105" s="226"/>
      <c r="BL105" s="226"/>
      <c r="BM105" s="226"/>
      <c r="BN105" s="226"/>
      <c r="BO105" s="235"/>
      <c r="BP105" s="237"/>
      <c r="BQ105" s="237"/>
      <c r="BR105" s="237"/>
      <c r="BS105" s="237"/>
      <c r="BT105" s="237"/>
      <c r="BU105" s="226"/>
      <c r="BV105" s="226"/>
      <c r="BW105" s="226"/>
      <c r="BX105" s="239"/>
      <c r="BY105" s="226"/>
      <c r="BZ105" s="226"/>
      <c r="CA105" s="226"/>
      <c r="CB105" s="226"/>
      <c r="CC105" s="226"/>
      <c r="CD105" s="226"/>
      <c r="CE105" s="226"/>
      <c r="CF105" s="226"/>
      <c r="CG105" s="226"/>
      <c r="CH105" s="226"/>
      <c r="CI105" s="226"/>
      <c r="CJ105" s="226"/>
      <c r="CK105" s="226"/>
      <c r="CL105" s="226"/>
      <c r="CM105" s="226"/>
      <c r="CN105" s="226"/>
      <c r="CO105" s="226"/>
      <c r="CP105" s="226"/>
      <c r="CQ105" s="226"/>
      <c r="CR105" s="226"/>
      <c r="CS105" s="226"/>
      <c r="CT105" s="226"/>
      <c r="CU105" s="226"/>
      <c r="CV105" s="226"/>
      <c r="CW105" s="226"/>
      <c r="CX105" s="226"/>
    </row>
    <row r="106" spans="1:102" ht="13.5">
      <c r="A106" s="226"/>
      <c r="B106" s="317"/>
      <c r="C106" s="226"/>
      <c r="D106" s="226"/>
      <c r="E106" s="232"/>
      <c r="F106" s="228"/>
      <c r="G106" s="226"/>
      <c r="H106" s="226"/>
      <c r="I106" s="226"/>
      <c r="J106" s="226"/>
      <c r="K106" s="229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9"/>
      <c r="W106" s="231"/>
      <c r="X106" s="226"/>
      <c r="Y106" s="229"/>
      <c r="Z106" s="226"/>
      <c r="AA106" s="226"/>
      <c r="AB106" s="226"/>
      <c r="AC106" s="226"/>
      <c r="AD106" s="226"/>
      <c r="AE106" s="226"/>
      <c r="AF106" s="226"/>
      <c r="AG106" s="233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34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35"/>
      <c r="BC106" s="226"/>
      <c r="BD106" s="226"/>
      <c r="BE106" s="226"/>
      <c r="BF106" s="226"/>
      <c r="BG106" s="226"/>
      <c r="BH106" s="226"/>
      <c r="BI106" s="236"/>
      <c r="BJ106" s="226"/>
      <c r="BK106" s="226"/>
      <c r="BL106" s="226"/>
      <c r="BM106" s="226"/>
      <c r="BN106" s="226"/>
      <c r="BO106" s="235"/>
      <c r="BP106" s="237"/>
      <c r="BQ106" s="237"/>
      <c r="BR106" s="237"/>
      <c r="BS106" s="237"/>
      <c r="BT106" s="237"/>
      <c r="BU106" s="226"/>
      <c r="BV106" s="226"/>
      <c r="BW106" s="226"/>
      <c r="BX106" s="239"/>
      <c r="BY106" s="226"/>
      <c r="BZ106" s="226"/>
      <c r="CA106" s="226"/>
      <c r="CB106" s="226"/>
      <c r="CC106" s="226"/>
      <c r="CD106" s="226"/>
      <c r="CE106" s="226"/>
      <c r="CF106" s="226"/>
      <c r="CG106" s="226"/>
      <c r="CH106" s="226"/>
      <c r="CI106" s="226"/>
      <c r="CJ106" s="226"/>
      <c r="CK106" s="226"/>
      <c r="CL106" s="226"/>
      <c r="CM106" s="226"/>
      <c r="CN106" s="226"/>
      <c r="CO106" s="226"/>
      <c r="CP106" s="226"/>
      <c r="CQ106" s="226"/>
      <c r="CR106" s="226"/>
      <c r="CS106" s="226"/>
      <c r="CT106" s="226"/>
      <c r="CU106" s="226"/>
      <c r="CV106" s="226"/>
      <c r="CW106" s="226"/>
      <c r="CX106" s="226"/>
    </row>
    <row r="107" spans="1:102" ht="13.5">
      <c r="A107" s="226"/>
      <c r="B107" s="317"/>
      <c r="C107" s="226"/>
      <c r="D107" s="226"/>
      <c r="E107" s="232"/>
      <c r="F107" s="228"/>
      <c r="G107" s="226"/>
      <c r="H107" s="226"/>
      <c r="I107" s="226"/>
      <c r="J107" s="226"/>
      <c r="K107" s="229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9"/>
      <c r="W107" s="231"/>
      <c r="X107" s="226"/>
      <c r="Y107" s="229"/>
      <c r="Z107" s="226"/>
      <c r="AA107" s="226"/>
      <c r="AB107" s="226"/>
      <c r="AC107" s="226"/>
      <c r="AD107" s="226"/>
      <c r="AE107" s="226"/>
      <c r="AF107" s="226"/>
      <c r="AG107" s="233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34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35"/>
      <c r="BC107" s="226"/>
      <c r="BD107" s="226"/>
      <c r="BE107" s="226"/>
      <c r="BF107" s="226"/>
      <c r="BG107" s="226"/>
      <c r="BH107" s="226"/>
      <c r="BI107" s="236"/>
      <c r="BJ107" s="226"/>
      <c r="BK107" s="226"/>
      <c r="BL107" s="226"/>
      <c r="BM107" s="226"/>
      <c r="BN107" s="226"/>
      <c r="BO107" s="235"/>
      <c r="BP107" s="237"/>
      <c r="BQ107" s="237"/>
      <c r="BR107" s="237"/>
      <c r="BS107" s="237"/>
      <c r="BT107" s="237"/>
      <c r="BU107" s="226"/>
      <c r="BV107" s="226"/>
      <c r="BW107" s="226"/>
      <c r="BX107" s="239"/>
      <c r="BY107" s="226"/>
      <c r="BZ107" s="226"/>
      <c r="CA107" s="226"/>
      <c r="CB107" s="226"/>
      <c r="CC107" s="226"/>
      <c r="CD107" s="226"/>
      <c r="CE107" s="226"/>
      <c r="CF107" s="226"/>
      <c r="CG107" s="226"/>
      <c r="CH107" s="226"/>
      <c r="CI107" s="226"/>
      <c r="CJ107" s="226"/>
      <c r="CK107" s="226"/>
      <c r="CL107" s="226"/>
      <c r="CM107" s="226"/>
      <c r="CN107" s="226"/>
      <c r="CO107" s="226"/>
      <c r="CP107" s="226"/>
      <c r="CQ107" s="226"/>
      <c r="CR107" s="226"/>
      <c r="CS107" s="226"/>
      <c r="CT107" s="226"/>
      <c r="CU107" s="226"/>
      <c r="CV107" s="226"/>
      <c r="CW107" s="226"/>
      <c r="CX107" s="226"/>
    </row>
    <row r="108" spans="1:102" ht="13.5">
      <c r="A108" s="226"/>
      <c r="B108" s="317"/>
      <c r="C108" s="226"/>
      <c r="D108" s="226"/>
      <c r="E108" s="232"/>
      <c r="F108" s="228"/>
      <c r="G108" s="226"/>
      <c r="H108" s="226"/>
      <c r="I108" s="226"/>
      <c r="J108" s="226"/>
      <c r="K108" s="229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9"/>
      <c r="W108" s="231"/>
      <c r="X108" s="226"/>
      <c r="Y108" s="229"/>
      <c r="Z108" s="226"/>
      <c r="AA108" s="226"/>
      <c r="AB108" s="226"/>
      <c r="AC108" s="226"/>
      <c r="AD108" s="226"/>
      <c r="AE108" s="226"/>
      <c r="AF108" s="226"/>
      <c r="AG108" s="233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34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35"/>
      <c r="BC108" s="226"/>
      <c r="BD108" s="226"/>
      <c r="BE108" s="226"/>
      <c r="BF108" s="226"/>
      <c r="BG108" s="226"/>
      <c r="BH108" s="226"/>
      <c r="BI108" s="236"/>
      <c r="BJ108" s="226"/>
      <c r="BK108" s="226"/>
      <c r="BL108" s="226"/>
      <c r="BM108" s="226"/>
      <c r="BN108" s="226"/>
      <c r="BO108" s="235"/>
      <c r="BP108" s="237"/>
      <c r="BQ108" s="237"/>
      <c r="BR108" s="237"/>
      <c r="BS108" s="237"/>
      <c r="BT108" s="237"/>
      <c r="BU108" s="226"/>
      <c r="BV108" s="226"/>
      <c r="BW108" s="226"/>
      <c r="BX108" s="239"/>
      <c r="BY108" s="226"/>
      <c r="BZ108" s="226"/>
      <c r="CA108" s="226"/>
      <c r="CB108" s="226"/>
      <c r="CC108" s="226"/>
      <c r="CD108" s="226"/>
      <c r="CE108" s="226"/>
      <c r="CF108" s="226"/>
      <c r="CG108" s="226"/>
      <c r="CH108" s="226"/>
      <c r="CI108" s="226"/>
      <c r="CJ108" s="226"/>
      <c r="CK108" s="226"/>
      <c r="CL108" s="226"/>
      <c r="CM108" s="226"/>
      <c r="CN108" s="226"/>
      <c r="CO108" s="226"/>
      <c r="CP108" s="226"/>
      <c r="CQ108" s="226"/>
      <c r="CR108" s="226"/>
      <c r="CS108" s="226"/>
      <c r="CT108" s="226"/>
      <c r="CU108" s="226"/>
      <c r="CV108" s="226"/>
      <c r="CW108" s="226"/>
      <c r="CX108" s="226"/>
    </row>
    <row r="109" spans="1:102" ht="13.5">
      <c r="A109" s="226"/>
      <c r="B109" s="317"/>
      <c r="C109" s="226"/>
      <c r="D109" s="226"/>
      <c r="E109" s="232"/>
      <c r="F109" s="228"/>
      <c r="G109" s="226"/>
      <c r="H109" s="226"/>
      <c r="I109" s="226"/>
      <c r="J109" s="226"/>
      <c r="K109" s="229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9"/>
      <c r="W109" s="231"/>
      <c r="X109" s="226"/>
      <c r="Y109" s="229"/>
      <c r="Z109" s="226"/>
      <c r="AA109" s="226"/>
      <c r="AB109" s="226"/>
      <c r="AC109" s="226"/>
      <c r="AD109" s="226"/>
      <c r="AE109" s="226"/>
      <c r="AF109" s="226"/>
      <c r="AG109" s="233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34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35"/>
      <c r="BC109" s="226"/>
      <c r="BD109" s="226"/>
      <c r="BE109" s="226"/>
      <c r="BF109" s="226"/>
      <c r="BG109" s="226"/>
      <c r="BH109" s="226"/>
      <c r="BI109" s="236"/>
      <c r="BJ109" s="226"/>
      <c r="BK109" s="226"/>
      <c r="BL109" s="226"/>
      <c r="BM109" s="226"/>
      <c r="BN109" s="226"/>
      <c r="BO109" s="235"/>
      <c r="BP109" s="237"/>
      <c r="BQ109" s="237"/>
      <c r="BR109" s="237"/>
      <c r="BS109" s="237"/>
      <c r="BT109" s="237"/>
      <c r="BU109" s="226"/>
      <c r="BV109" s="226"/>
      <c r="BW109" s="226"/>
      <c r="BX109" s="239"/>
      <c r="BY109" s="226"/>
      <c r="BZ109" s="226"/>
      <c r="CA109" s="226"/>
      <c r="CB109" s="226"/>
      <c r="CC109" s="226"/>
      <c r="CD109" s="226"/>
      <c r="CE109" s="226"/>
      <c r="CF109" s="226"/>
      <c r="CG109" s="226"/>
      <c r="CH109" s="226"/>
      <c r="CI109" s="226"/>
      <c r="CJ109" s="226"/>
      <c r="CK109" s="226"/>
      <c r="CL109" s="226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6"/>
      <c r="CX109" s="226"/>
    </row>
    <row r="110" spans="1:102" ht="13.5">
      <c r="A110" s="226"/>
      <c r="B110" s="317"/>
      <c r="C110" s="226"/>
      <c r="D110" s="226"/>
      <c r="E110" s="232"/>
      <c r="F110" s="228"/>
      <c r="G110" s="226"/>
      <c r="H110" s="226"/>
      <c r="I110" s="226"/>
      <c r="J110" s="226"/>
      <c r="K110" s="229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9"/>
      <c r="W110" s="231"/>
      <c r="X110" s="226"/>
      <c r="Y110" s="229"/>
      <c r="Z110" s="226"/>
      <c r="AA110" s="226"/>
      <c r="AB110" s="226"/>
      <c r="AC110" s="226"/>
      <c r="AD110" s="226"/>
      <c r="AE110" s="226"/>
      <c r="AF110" s="226"/>
      <c r="AG110" s="233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34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35"/>
      <c r="BC110" s="226"/>
      <c r="BD110" s="226"/>
      <c r="BE110" s="226"/>
      <c r="BF110" s="226"/>
      <c r="BG110" s="226"/>
      <c r="BH110" s="226"/>
      <c r="BI110" s="236"/>
      <c r="BJ110" s="226"/>
      <c r="BK110" s="226"/>
      <c r="BL110" s="226"/>
      <c r="BM110" s="226"/>
      <c r="BN110" s="226"/>
      <c r="BO110" s="235"/>
      <c r="BP110" s="237"/>
      <c r="BQ110" s="237"/>
      <c r="BR110" s="237"/>
      <c r="BS110" s="237"/>
      <c r="BT110" s="237"/>
      <c r="BU110" s="226"/>
      <c r="BV110" s="226"/>
      <c r="BW110" s="226"/>
      <c r="BX110" s="239"/>
      <c r="BY110" s="226"/>
      <c r="BZ110" s="226"/>
      <c r="CA110" s="226"/>
      <c r="CB110" s="226"/>
      <c r="CC110" s="226"/>
      <c r="CD110" s="226"/>
      <c r="CE110" s="226"/>
      <c r="CF110" s="226"/>
      <c r="CG110" s="226"/>
      <c r="CH110" s="226"/>
      <c r="CI110" s="226"/>
      <c r="CJ110" s="226"/>
      <c r="CK110" s="226"/>
      <c r="CL110" s="226"/>
      <c r="CM110" s="226"/>
      <c r="CN110" s="226"/>
      <c r="CO110" s="226"/>
      <c r="CP110" s="226"/>
      <c r="CQ110" s="226"/>
      <c r="CR110" s="226"/>
      <c r="CS110" s="226"/>
      <c r="CT110" s="226"/>
      <c r="CU110" s="226"/>
      <c r="CV110" s="226"/>
      <c r="CW110" s="226"/>
      <c r="CX110" s="226"/>
    </row>
    <row r="111" spans="1:102" ht="13.5">
      <c r="A111" s="226"/>
      <c r="B111" s="317"/>
      <c r="C111" s="226"/>
      <c r="D111" s="226"/>
      <c r="E111" s="232"/>
      <c r="F111" s="228"/>
      <c r="G111" s="226"/>
      <c r="H111" s="226"/>
      <c r="I111" s="226"/>
      <c r="J111" s="226"/>
      <c r="K111" s="229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9"/>
      <c r="W111" s="231"/>
      <c r="X111" s="226"/>
      <c r="Y111" s="229"/>
      <c r="Z111" s="226"/>
      <c r="AA111" s="226"/>
      <c r="AB111" s="226"/>
      <c r="AC111" s="226"/>
      <c r="AD111" s="226"/>
      <c r="AE111" s="226"/>
      <c r="AF111" s="226"/>
      <c r="AG111" s="233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34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35"/>
      <c r="BC111" s="226"/>
      <c r="BD111" s="226"/>
      <c r="BE111" s="226"/>
      <c r="BF111" s="226"/>
      <c r="BG111" s="226"/>
      <c r="BH111" s="226"/>
      <c r="BI111" s="236"/>
      <c r="BJ111" s="226"/>
      <c r="BK111" s="226"/>
      <c r="BL111" s="226"/>
      <c r="BM111" s="226"/>
      <c r="BN111" s="226"/>
      <c r="BO111" s="235"/>
      <c r="BP111" s="237"/>
      <c r="BQ111" s="237"/>
      <c r="BR111" s="237"/>
      <c r="BS111" s="237"/>
      <c r="BT111" s="237"/>
      <c r="BU111" s="226"/>
      <c r="BV111" s="226"/>
      <c r="BW111" s="226"/>
      <c r="BX111" s="239"/>
      <c r="BY111" s="226"/>
      <c r="BZ111" s="226"/>
      <c r="CA111" s="226"/>
      <c r="CB111" s="226"/>
      <c r="CC111" s="226"/>
      <c r="CD111" s="226"/>
      <c r="CE111" s="226"/>
      <c r="CF111" s="226"/>
      <c r="CG111" s="226"/>
      <c r="CH111" s="226"/>
      <c r="CI111" s="226"/>
      <c r="CJ111" s="226"/>
      <c r="CK111" s="226"/>
      <c r="CL111" s="226"/>
      <c r="CM111" s="226"/>
      <c r="CN111" s="226"/>
      <c r="CO111" s="226"/>
      <c r="CP111" s="226"/>
      <c r="CQ111" s="226"/>
      <c r="CR111" s="226"/>
      <c r="CS111" s="226"/>
      <c r="CT111" s="226"/>
      <c r="CU111" s="226"/>
      <c r="CV111" s="226"/>
      <c r="CW111" s="226"/>
      <c r="CX111" s="226"/>
    </row>
    <row r="112" spans="1:102" ht="13.5">
      <c r="A112" s="226"/>
      <c r="B112" s="317"/>
      <c r="C112" s="226"/>
      <c r="D112" s="226"/>
      <c r="E112" s="232"/>
      <c r="F112" s="228"/>
      <c r="G112" s="226"/>
      <c r="H112" s="226"/>
      <c r="I112" s="226"/>
      <c r="J112" s="226"/>
      <c r="K112" s="229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9"/>
      <c r="W112" s="231"/>
      <c r="X112" s="226"/>
      <c r="Y112" s="229"/>
      <c r="Z112" s="226"/>
      <c r="AA112" s="226"/>
      <c r="AB112" s="226"/>
      <c r="AC112" s="226"/>
      <c r="AD112" s="226"/>
      <c r="AE112" s="226"/>
      <c r="AF112" s="226"/>
      <c r="AG112" s="233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34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35"/>
      <c r="BC112" s="226"/>
      <c r="BD112" s="226"/>
      <c r="BE112" s="226"/>
      <c r="BF112" s="226"/>
      <c r="BG112" s="226"/>
      <c r="BH112" s="226"/>
      <c r="BI112" s="236"/>
      <c r="BJ112" s="226"/>
      <c r="BK112" s="226"/>
      <c r="BL112" s="226"/>
      <c r="BM112" s="226"/>
      <c r="BN112" s="226"/>
      <c r="BO112" s="235"/>
      <c r="BP112" s="237"/>
      <c r="BQ112" s="237"/>
      <c r="BR112" s="237"/>
      <c r="BS112" s="237"/>
      <c r="BT112" s="237"/>
      <c r="BU112" s="226"/>
      <c r="BV112" s="226"/>
      <c r="BW112" s="226"/>
      <c r="BX112" s="239"/>
      <c r="BY112" s="226"/>
      <c r="BZ112" s="226"/>
      <c r="CA112" s="226"/>
      <c r="CB112" s="226"/>
      <c r="CC112" s="226"/>
      <c r="CD112" s="226"/>
      <c r="CE112" s="226"/>
      <c r="CF112" s="226"/>
      <c r="CG112" s="226"/>
      <c r="CH112" s="226"/>
      <c r="CI112" s="226"/>
      <c r="CJ112" s="226"/>
      <c r="CK112" s="226"/>
      <c r="CL112" s="226"/>
      <c r="CM112" s="226"/>
      <c r="CN112" s="226"/>
      <c r="CO112" s="226"/>
      <c r="CP112" s="226"/>
      <c r="CQ112" s="226"/>
      <c r="CR112" s="226"/>
      <c r="CS112" s="226"/>
      <c r="CT112" s="226"/>
      <c r="CU112" s="226"/>
      <c r="CV112" s="226"/>
      <c r="CW112" s="226"/>
      <c r="CX112" s="226"/>
    </row>
    <row r="113" spans="1:102" ht="13.5">
      <c r="A113" s="226"/>
      <c r="B113" s="317"/>
      <c r="C113" s="226"/>
      <c r="D113" s="226"/>
      <c r="E113" s="232"/>
      <c r="F113" s="228"/>
      <c r="G113" s="226"/>
      <c r="H113" s="226"/>
      <c r="I113" s="226"/>
      <c r="J113" s="226"/>
      <c r="K113" s="229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9"/>
      <c r="W113" s="231"/>
      <c r="X113" s="226"/>
      <c r="Y113" s="229"/>
      <c r="Z113" s="226"/>
      <c r="AA113" s="226"/>
      <c r="AB113" s="226"/>
      <c r="AC113" s="226"/>
      <c r="AD113" s="226"/>
      <c r="AE113" s="226"/>
      <c r="AF113" s="226"/>
      <c r="AG113" s="233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34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35"/>
      <c r="BC113" s="226"/>
      <c r="BD113" s="226"/>
      <c r="BE113" s="226"/>
      <c r="BF113" s="226"/>
      <c r="BG113" s="226"/>
      <c r="BH113" s="226"/>
      <c r="BI113" s="236"/>
      <c r="BJ113" s="226"/>
      <c r="BK113" s="226"/>
      <c r="BL113" s="226"/>
      <c r="BM113" s="226"/>
      <c r="BN113" s="226"/>
      <c r="BO113" s="235"/>
      <c r="BP113" s="237"/>
      <c r="BQ113" s="237"/>
      <c r="BR113" s="237"/>
      <c r="BS113" s="237"/>
      <c r="BT113" s="237"/>
      <c r="BU113" s="226"/>
      <c r="BV113" s="226"/>
      <c r="BW113" s="226"/>
      <c r="BX113" s="239"/>
      <c r="BY113" s="226"/>
      <c r="BZ113" s="226"/>
      <c r="CA113" s="226"/>
      <c r="CB113" s="226"/>
      <c r="CC113" s="226"/>
      <c r="CD113" s="226"/>
      <c r="CE113" s="226"/>
      <c r="CF113" s="226"/>
      <c r="CG113" s="226"/>
      <c r="CH113" s="226"/>
      <c r="CI113" s="226"/>
      <c r="CJ113" s="226"/>
      <c r="CK113" s="226"/>
      <c r="CL113" s="226"/>
      <c r="CM113" s="226"/>
      <c r="CN113" s="226"/>
      <c r="CO113" s="226"/>
      <c r="CP113" s="226"/>
      <c r="CQ113" s="226"/>
      <c r="CR113" s="226"/>
      <c r="CS113" s="226"/>
      <c r="CT113" s="226"/>
      <c r="CU113" s="226"/>
      <c r="CV113" s="226"/>
      <c r="CW113" s="226"/>
      <c r="CX113" s="226"/>
    </row>
    <row r="114" spans="1:102" ht="13.5">
      <c r="A114" s="226"/>
      <c r="B114" s="317"/>
      <c r="C114" s="226"/>
      <c r="D114" s="226"/>
      <c r="E114" s="232"/>
      <c r="F114" s="228"/>
      <c r="G114" s="226"/>
      <c r="H114" s="226"/>
      <c r="I114" s="226"/>
      <c r="J114" s="226"/>
      <c r="K114" s="229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9"/>
      <c r="W114" s="231"/>
      <c r="X114" s="226"/>
      <c r="Y114" s="229"/>
      <c r="Z114" s="226"/>
      <c r="AA114" s="226"/>
      <c r="AB114" s="226"/>
      <c r="AC114" s="226"/>
      <c r="AD114" s="226"/>
      <c r="AE114" s="226"/>
      <c r="AF114" s="226"/>
      <c r="AG114" s="233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34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35"/>
      <c r="BC114" s="226"/>
      <c r="BD114" s="226"/>
      <c r="BE114" s="226"/>
      <c r="BF114" s="226"/>
      <c r="BG114" s="226"/>
      <c r="BH114" s="226"/>
      <c r="BI114" s="236"/>
      <c r="BJ114" s="226"/>
      <c r="BK114" s="226"/>
      <c r="BL114" s="226"/>
      <c r="BM114" s="226"/>
      <c r="BN114" s="226"/>
      <c r="BO114" s="235"/>
      <c r="BP114" s="237"/>
      <c r="BQ114" s="237"/>
      <c r="BR114" s="237"/>
      <c r="BS114" s="237"/>
      <c r="BT114" s="237"/>
      <c r="BU114" s="226"/>
      <c r="BV114" s="226"/>
      <c r="BW114" s="226"/>
      <c r="BX114" s="239"/>
      <c r="BY114" s="226"/>
      <c r="BZ114" s="226"/>
      <c r="CA114" s="226"/>
      <c r="CB114" s="226"/>
      <c r="CC114" s="226"/>
      <c r="CD114" s="226"/>
      <c r="CE114" s="226"/>
      <c r="CF114" s="226"/>
      <c r="CG114" s="226"/>
      <c r="CH114" s="226"/>
      <c r="CI114" s="226"/>
      <c r="CJ114" s="226"/>
      <c r="CK114" s="226"/>
      <c r="CL114" s="226"/>
      <c r="CM114" s="226"/>
      <c r="CN114" s="226"/>
      <c r="CO114" s="226"/>
      <c r="CP114" s="226"/>
      <c r="CQ114" s="226"/>
      <c r="CR114" s="226"/>
      <c r="CS114" s="226"/>
      <c r="CT114" s="226"/>
      <c r="CU114" s="226"/>
      <c r="CV114" s="226"/>
      <c r="CW114" s="226"/>
      <c r="CX114" s="226"/>
    </row>
    <row r="115" spans="1:102" ht="13.5">
      <c r="A115" s="226"/>
      <c r="B115" s="317"/>
      <c r="C115" s="226"/>
      <c r="D115" s="226"/>
      <c r="E115" s="232"/>
      <c r="F115" s="228"/>
      <c r="G115" s="226"/>
      <c r="H115" s="226"/>
      <c r="I115" s="226"/>
      <c r="J115" s="226"/>
      <c r="K115" s="229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9"/>
      <c r="W115" s="231"/>
      <c r="X115" s="226"/>
      <c r="Y115" s="229"/>
      <c r="Z115" s="226"/>
      <c r="AA115" s="226"/>
      <c r="AB115" s="226"/>
      <c r="AC115" s="226"/>
      <c r="AD115" s="226"/>
      <c r="AE115" s="226"/>
      <c r="AF115" s="226"/>
      <c r="AG115" s="233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34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35"/>
      <c r="BC115" s="226"/>
      <c r="BD115" s="226"/>
      <c r="BE115" s="226"/>
      <c r="BF115" s="226"/>
      <c r="BG115" s="226"/>
      <c r="BH115" s="226"/>
      <c r="BI115" s="236"/>
      <c r="BJ115" s="226"/>
      <c r="BK115" s="226"/>
      <c r="BL115" s="226"/>
      <c r="BM115" s="226"/>
      <c r="BN115" s="226"/>
      <c r="BO115" s="235"/>
      <c r="BP115" s="299"/>
      <c r="BQ115" s="299"/>
      <c r="BR115" s="299"/>
      <c r="BS115" s="299"/>
      <c r="BT115" s="299"/>
      <c r="BU115" s="226"/>
      <c r="BV115" s="226"/>
      <c r="BW115" s="226"/>
      <c r="BX115" s="239"/>
      <c r="BY115" s="226"/>
      <c r="BZ115" s="226"/>
      <c r="CA115" s="226"/>
      <c r="CB115" s="226"/>
      <c r="CC115" s="226"/>
      <c r="CD115" s="226"/>
      <c r="CE115" s="226"/>
      <c r="CF115" s="226"/>
      <c r="CG115" s="226"/>
      <c r="CH115" s="226"/>
      <c r="CI115" s="226"/>
      <c r="CJ115" s="226"/>
      <c r="CK115" s="226"/>
      <c r="CL115" s="226"/>
      <c r="CM115" s="226"/>
      <c r="CN115" s="226"/>
      <c r="CO115" s="226"/>
      <c r="CP115" s="226"/>
      <c r="CQ115" s="226"/>
      <c r="CR115" s="226"/>
      <c r="CS115" s="226"/>
      <c r="CT115" s="226"/>
      <c r="CU115" s="226"/>
      <c r="CV115" s="226"/>
      <c r="CW115" s="226"/>
      <c r="CX115" s="226"/>
    </row>
    <row r="116" spans="1:102" ht="13.5">
      <c r="A116" s="226"/>
      <c r="B116" s="317"/>
      <c r="C116" s="226"/>
      <c r="D116" s="226"/>
      <c r="E116" s="232"/>
      <c r="F116" s="228"/>
      <c r="G116" s="226"/>
      <c r="H116" s="226"/>
      <c r="I116" s="226"/>
      <c r="J116" s="226"/>
      <c r="K116" s="229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9"/>
      <c r="W116" s="231"/>
      <c r="X116" s="226"/>
      <c r="Y116" s="229"/>
      <c r="Z116" s="226"/>
      <c r="AA116" s="226"/>
      <c r="AB116" s="226"/>
      <c r="AC116" s="226"/>
      <c r="AD116" s="226"/>
      <c r="AE116" s="226"/>
      <c r="AF116" s="226"/>
      <c r="AG116" s="233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34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35"/>
      <c r="BC116" s="226"/>
      <c r="BD116" s="226"/>
      <c r="BE116" s="226"/>
      <c r="BF116" s="226"/>
      <c r="BG116" s="226"/>
      <c r="BH116" s="226"/>
      <c r="BI116" s="236"/>
      <c r="BJ116" s="226"/>
      <c r="BK116" s="226"/>
      <c r="BL116" s="226"/>
      <c r="BM116" s="226"/>
      <c r="BN116" s="226"/>
      <c r="BO116" s="235"/>
      <c r="BP116" s="237"/>
      <c r="BQ116" s="237"/>
      <c r="BR116" s="237"/>
      <c r="BS116" s="237"/>
      <c r="BT116" s="237"/>
      <c r="BU116" s="226"/>
      <c r="BV116" s="226"/>
      <c r="BW116" s="226"/>
      <c r="BX116" s="239"/>
      <c r="BY116" s="226"/>
      <c r="BZ116" s="226"/>
      <c r="CA116" s="226"/>
      <c r="CB116" s="226"/>
      <c r="CC116" s="226"/>
      <c r="CD116" s="226"/>
      <c r="CE116" s="226"/>
      <c r="CF116" s="226"/>
      <c r="CG116" s="226"/>
      <c r="CH116" s="226"/>
      <c r="CI116" s="226"/>
      <c r="CJ116" s="226"/>
      <c r="CK116" s="226"/>
      <c r="CL116" s="226"/>
      <c r="CM116" s="226"/>
      <c r="CN116" s="226"/>
      <c r="CO116" s="226"/>
      <c r="CP116" s="226"/>
      <c r="CQ116" s="226"/>
      <c r="CR116" s="226"/>
      <c r="CS116" s="226"/>
      <c r="CT116" s="226"/>
      <c r="CU116" s="226"/>
      <c r="CV116" s="226"/>
      <c r="CW116" s="226"/>
      <c r="CX116" s="226"/>
    </row>
    <row r="117" spans="1:102" ht="13.5">
      <c r="A117" s="226"/>
      <c r="B117" s="317"/>
      <c r="C117" s="226"/>
      <c r="D117" s="226"/>
      <c r="E117" s="232"/>
      <c r="F117" s="228"/>
      <c r="G117" s="226"/>
      <c r="H117" s="226"/>
      <c r="I117" s="226"/>
      <c r="J117" s="226"/>
      <c r="K117" s="229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9"/>
      <c r="W117" s="231"/>
      <c r="X117" s="226"/>
      <c r="Y117" s="229"/>
      <c r="Z117" s="226"/>
      <c r="AA117" s="226"/>
      <c r="AB117" s="226"/>
      <c r="AC117" s="226"/>
      <c r="AD117" s="226"/>
      <c r="AE117" s="226"/>
      <c r="AF117" s="226"/>
      <c r="AG117" s="233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34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35"/>
      <c r="BC117" s="226"/>
      <c r="BD117" s="226"/>
      <c r="BE117" s="226"/>
      <c r="BF117" s="226"/>
      <c r="BG117" s="226"/>
      <c r="BH117" s="226"/>
      <c r="BI117" s="236"/>
      <c r="BJ117" s="226"/>
      <c r="BK117" s="226"/>
      <c r="BL117" s="226"/>
      <c r="BM117" s="226"/>
      <c r="BN117" s="226"/>
      <c r="BO117" s="235"/>
      <c r="BP117" s="237"/>
      <c r="BQ117" s="237"/>
      <c r="BR117" s="237"/>
      <c r="BS117" s="237"/>
      <c r="BT117" s="237"/>
      <c r="BU117" s="226"/>
      <c r="BV117" s="226"/>
      <c r="BW117" s="226"/>
      <c r="BX117" s="239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</row>
    <row r="118" spans="1:102" ht="13.5">
      <c r="A118" s="226"/>
      <c r="B118" s="317"/>
      <c r="C118" s="226"/>
      <c r="D118" s="226"/>
      <c r="E118" s="232"/>
      <c r="F118" s="228"/>
      <c r="G118" s="226"/>
      <c r="H118" s="226"/>
      <c r="I118" s="226"/>
      <c r="J118" s="226"/>
      <c r="K118" s="229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9"/>
      <c r="W118" s="231"/>
      <c r="X118" s="226"/>
      <c r="Y118" s="229"/>
      <c r="Z118" s="226"/>
      <c r="AA118" s="226"/>
      <c r="AB118" s="226"/>
      <c r="AC118" s="226"/>
      <c r="AD118" s="226"/>
      <c r="AE118" s="226"/>
      <c r="AF118" s="226"/>
      <c r="AG118" s="233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34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35"/>
      <c r="BC118" s="226"/>
      <c r="BD118" s="226"/>
      <c r="BE118" s="226"/>
      <c r="BF118" s="226"/>
      <c r="BG118" s="226"/>
      <c r="BH118" s="226"/>
      <c r="BI118" s="236"/>
      <c r="BJ118" s="226"/>
      <c r="BK118" s="226"/>
      <c r="BL118" s="226"/>
      <c r="BM118" s="226"/>
      <c r="BN118" s="226"/>
      <c r="BO118" s="235"/>
      <c r="BP118" s="237"/>
      <c r="BQ118" s="237"/>
      <c r="BR118" s="237"/>
      <c r="BS118" s="237"/>
      <c r="BT118" s="237"/>
      <c r="BU118" s="226"/>
      <c r="BV118" s="226"/>
      <c r="BW118" s="226"/>
      <c r="BX118" s="239"/>
      <c r="BY118" s="226"/>
      <c r="BZ118" s="226"/>
      <c r="CA118" s="226"/>
      <c r="CB118" s="226"/>
      <c r="CC118" s="226"/>
      <c r="CD118" s="226"/>
      <c r="CE118" s="226"/>
      <c r="CF118" s="226"/>
      <c r="CG118" s="226"/>
      <c r="CH118" s="226"/>
      <c r="CI118" s="226"/>
      <c r="CJ118" s="226"/>
      <c r="CK118" s="226"/>
      <c r="CL118" s="226"/>
      <c r="CM118" s="226"/>
      <c r="CN118" s="226"/>
      <c r="CO118" s="226"/>
      <c r="CP118" s="226"/>
      <c r="CQ118" s="226"/>
      <c r="CR118" s="226"/>
      <c r="CS118" s="226"/>
      <c r="CT118" s="226"/>
      <c r="CU118" s="226"/>
      <c r="CV118" s="226"/>
      <c r="CW118" s="226"/>
      <c r="CX118" s="226"/>
    </row>
    <row r="119" spans="1:102" ht="13.5">
      <c r="A119" s="226"/>
      <c r="B119" s="317"/>
      <c r="C119" s="226"/>
      <c r="D119" s="226"/>
      <c r="E119" s="232"/>
      <c r="F119" s="228"/>
      <c r="G119" s="226"/>
      <c r="H119" s="226"/>
      <c r="I119" s="226"/>
      <c r="J119" s="226"/>
      <c r="K119" s="229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9"/>
      <c r="W119" s="231"/>
      <c r="X119" s="226"/>
      <c r="Y119" s="229"/>
      <c r="Z119" s="226"/>
      <c r="AA119" s="226"/>
      <c r="AB119" s="226"/>
      <c r="AC119" s="226"/>
      <c r="AD119" s="226"/>
      <c r="AE119" s="226"/>
      <c r="AF119" s="226"/>
      <c r="AG119" s="233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34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35"/>
      <c r="BC119" s="226"/>
      <c r="BD119" s="226"/>
      <c r="BE119" s="226"/>
      <c r="BF119" s="226"/>
      <c r="BG119" s="226"/>
      <c r="BH119" s="226"/>
      <c r="BI119" s="236"/>
      <c r="BJ119" s="226"/>
      <c r="BK119" s="226"/>
      <c r="BL119" s="226"/>
      <c r="BM119" s="226"/>
      <c r="BN119" s="226"/>
      <c r="BO119" s="235"/>
      <c r="BP119" s="237"/>
      <c r="BQ119" s="237"/>
      <c r="BR119" s="237"/>
      <c r="BS119" s="237"/>
      <c r="BT119" s="237"/>
      <c r="BU119" s="226"/>
      <c r="BV119" s="226"/>
      <c r="BW119" s="226"/>
      <c r="BX119" s="239"/>
      <c r="BY119" s="226"/>
      <c r="BZ119" s="226"/>
      <c r="CA119" s="226"/>
      <c r="CB119" s="226"/>
      <c r="CC119" s="226"/>
      <c r="CD119" s="226"/>
      <c r="CE119" s="226"/>
      <c r="CF119" s="226"/>
      <c r="CG119" s="226"/>
      <c r="CH119" s="226"/>
      <c r="CI119" s="226"/>
      <c r="CJ119" s="226"/>
      <c r="CK119" s="226"/>
      <c r="CL119" s="226"/>
      <c r="CM119" s="226"/>
      <c r="CN119" s="226"/>
      <c r="CO119" s="226"/>
      <c r="CP119" s="226"/>
      <c r="CQ119" s="226"/>
      <c r="CR119" s="226"/>
      <c r="CS119" s="226"/>
      <c r="CT119" s="226"/>
      <c r="CU119" s="226"/>
      <c r="CV119" s="226"/>
      <c r="CW119" s="226"/>
      <c r="CX119" s="226"/>
    </row>
    <row r="120" spans="1:102" ht="13.5">
      <c r="A120" s="226"/>
      <c r="B120" s="317"/>
      <c r="C120" s="226"/>
      <c r="D120" s="226"/>
      <c r="E120" s="232"/>
      <c r="F120" s="228"/>
      <c r="G120" s="226"/>
      <c r="H120" s="226"/>
      <c r="I120" s="226"/>
      <c r="J120" s="226"/>
      <c r="K120" s="229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9"/>
      <c r="W120" s="231"/>
      <c r="X120" s="226"/>
      <c r="Y120" s="229"/>
      <c r="Z120" s="226"/>
      <c r="AA120" s="226"/>
      <c r="AB120" s="226"/>
      <c r="AC120" s="226"/>
      <c r="AD120" s="226"/>
      <c r="AE120" s="226"/>
      <c r="AF120" s="226"/>
      <c r="AG120" s="233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34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35"/>
      <c r="BC120" s="226"/>
      <c r="BD120" s="226"/>
      <c r="BE120" s="226"/>
      <c r="BF120" s="226"/>
      <c r="BG120" s="226"/>
      <c r="BH120" s="226"/>
      <c r="BI120" s="236"/>
      <c r="BJ120" s="226"/>
      <c r="BK120" s="226"/>
      <c r="BL120" s="226"/>
      <c r="BM120" s="226"/>
      <c r="BN120" s="226"/>
      <c r="BO120" s="235"/>
      <c r="BP120" s="237"/>
      <c r="BQ120" s="237"/>
      <c r="BR120" s="237"/>
      <c r="BS120" s="237"/>
      <c r="BT120" s="237"/>
      <c r="BU120" s="226"/>
      <c r="BV120" s="226"/>
      <c r="BW120" s="226"/>
      <c r="BX120" s="239"/>
      <c r="BY120" s="226"/>
      <c r="BZ120" s="226"/>
      <c r="CA120" s="226"/>
      <c r="CB120" s="226"/>
      <c r="CC120" s="226"/>
      <c r="CD120" s="226"/>
      <c r="CE120" s="226"/>
      <c r="CF120" s="226"/>
      <c r="CG120" s="226"/>
      <c r="CH120" s="226"/>
      <c r="CI120" s="226"/>
      <c r="CJ120" s="226"/>
      <c r="CK120" s="226"/>
      <c r="CL120" s="226"/>
      <c r="CM120" s="226"/>
      <c r="CN120" s="226"/>
      <c r="CO120" s="226"/>
      <c r="CP120" s="226"/>
      <c r="CQ120" s="226"/>
      <c r="CR120" s="226"/>
      <c r="CS120" s="226"/>
      <c r="CT120" s="226"/>
      <c r="CU120" s="226"/>
      <c r="CV120" s="226"/>
      <c r="CW120" s="226"/>
      <c r="CX120" s="226"/>
    </row>
    <row r="121" spans="1:102" ht="13.5">
      <c r="A121" s="226"/>
      <c r="B121" s="317"/>
      <c r="C121" s="226"/>
      <c r="D121" s="226"/>
      <c r="E121" s="232"/>
      <c r="F121" s="228"/>
      <c r="G121" s="226"/>
      <c r="H121" s="226"/>
      <c r="I121" s="226"/>
      <c r="J121" s="226"/>
      <c r="K121" s="229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9"/>
      <c r="W121" s="231"/>
      <c r="X121" s="226"/>
      <c r="Y121" s="229"/>
      <c r="Z121" s="226"/>
      <c r="AA121" s="226"/>
      <c r="AB121" s="226"/>
      <c r="AC121" s="226"/>
      <c r="AD121" s="226"/>
      <c r="AE121" s="226"/>
      <c r="AF121" s="226"/>
      <c r="AG121" s="233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34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35"/>
      <c r="BC121" s="226"/>
      <c r="BD121" s="226"/>
      <c r="BE121" s="226"/>
      <c r="BF121" s="226"/>
      <c r="BG121" s="226"/>
      <c r="BH121" s="226"/>
      <c r="BI121" s="236"/>
      <c r="BJ121" s="226"/>
      <c r="BK121" s="226"/>
      <c r="BL121" s="226"/>
      <c r="BM121" s="226"/>
      <c r="BN121" s="226"/>
      <c r="BO121" s="235"/>
      <c r="BP121" s="237"/>
      <c r="BQ121" s="237"/>
      <c r="BR121" s="237"/>
      <c r="BS121" s="237"/>
      <c r="BT121" s="237"/>
      <c r="BU121" s="226"/>
      <c r="BV121" s="226"/>
      <c r="BW121" s="226"/>
      <c r="BX121" s="239"/>
      <c r="BY121" s="226"/>
      <c r="BZ121" s="226"/>
      <c r="CA121" s="226"/>
      <c r="CB121" s="226"/>
      <c r="CC121" s="226"/>
      <c r="CD121" s="226"/>
      <c r="CE121" s="226"/>
      <c r="CF121" s="226"/>
      <c r="CG121" s="226"/>
      <c r="CH121" s="226"/>
      <c r="CI121" s="226"/>
      <c r="CJ121" s="226"/>
      <c r="CK121" s="226"/>
      <c r="CL121" s="226"/>
      <c r="CM121" s="226"/>
      <c r="CN121" s="226"/>
      <c r="CO121" s="226"/>
      <c r="CP121" s="226"/>
      <c r="CQ121" s="226"/>
      <c r="CR121" s="226"/>
      <c r="CS121" s="226"/>
      <c r="CT121" s="226"/>
      <c r="CU121" s="226"/>
      <c r="CV121" s="226"/>
      <c r="CW121" s="226"/>
      <c r="CX121" s="226"/>
    </row>
    <row r="122" spans="1:102" ht="13.5">
      <c r="A122" s="226"/>
      <c r="B122" s="317"/>
      <c r="C122" s="226"/>
      <c r="D122" s="226"/>
      <c r="E122" s="232"/>
      <c r="F122" s="228"/>
      <c r="G122" s="226"/>
      <c r="H122" s="226"/>
      <c r="I122" s="226"/>
      <c r="J122" s="226"/>
      <c r="K122" s="229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9"/>
      <c r="W122" s="231"/>
      <c r="X122" s="226"/>
      <c r="Y122" s="229"/>
      <c r="Z122" s="226"/>
      <c r="AA122" s="226"/>
      <c r="AB122" s="226"/>
      <c r="AC122" s="226"/>
      <c r="AD122" s="226"/>
      <c r="AE122" s="226"/>
      <c r="AF122" s="226"/>
      <c r="AG122" s="233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34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35"/>
      <c r="BC122" s="226"/>
      <c r="BD122" s="226"/>
      <c r="BE122" s="226"/>
      <c r="BF122" s="226"/>
      <c r="BG122" s="226"/>
      <c r="BH122" s="226"/>
      <c r="BI122" s="236"/>
      <c r="BJ122" s="226"/>
      <c r="BK122" s="226"/>
      <c r="BL122" s="226"/>
      <c r="BM122" s="226"/>
      <c r="BN122" s="226"/>
      <c r="BO122" s="235"/>
      <c r="BP122" s="237"/>
      <c r="BQ122" s="237"/>
      <c r="BR122" s="237"/>
      <c r="BS122" s="237"/>
      <c r="BT122" s="237"/>
      <c r="BU122" s="226"/>
      <c r="BV122" s="226"/>
      <c r="BW122" s="226"/>
      <c r="BX122" s="239"/>
      <c r="BY122" s="226"/>
      <c r="BZ122" s="226"/>
      <c r="CA122" s="226"/>
      <c r="CB122" s="226"/>
      <c r="CC122" s="226"/>
      <c r="CD122" s="226"/>
      <c r="CE122" s="226"/>
      <c r="CF122" s="226"/>
      <c r="CG122" s="226"/>
      <c r="CH122" s="226"/>
      <c r="CI122" s="226"/>
      <c r="CJ122" s="226"/>
      <c r="CK122" s="226"/>
      <c r="CL122" s="226"/>
      <c r="CM122" s="226"/>
      <c r="CN122" s="226"/>
      <c r="CO122" s="226"/>
      <c r="CP122" s="226"/>
      <c r="CQ122" s="226"/>
      <c r="CR122" s="226"/>
      <c r="CS122" s="226"/>
      <c r="CT122" s="226"/>
      <c r="CU122" s="226"/>
      <c r="CV122" s="226"/>
      <c r="CW122" s="226"/>
      <c r="CX122" s="226"/>
    </row>
    <row r="123" spans="1:102" ht="13.5">
      <c r="A123" s="226"/>
      <c r="B123" s="317"/>
      <c r="C123" s="226"/>
      <c r="D123" s="226"/>
      <c r="E123" s="232"/>
      <c r="F123" s="228"/>
      <c r="G123" s="226"/>
      <c r="H123" s="226"/>
      <c r="I123" s="226"/>
      <c r="J123" s="226"/>
      <c r="K123" s="229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9"/>
      <c r="W123" s="231"/>
      <c r="X123" s="226"/>
      <c r="Y123" s="229"/>
      <c r="Z123" s="226"/>
      <c r="AA123" s="226"/>
      <c r="AB123" s="226"/>
      <c r="AC123" s="226"/>
      <c r="AD123" s="226"/>
      <c r="AE123" s="226"/>
      <c r="AF123" s="226"/>
      <c r="AG123" s="233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34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35"/>
      <c r="BC123" s="226"/>
      <c r="BD123" s="226"/>
      <c r="BE123" s="226"/>
      <c r="BF123" s="226"/>
      <c r="BG123" s="226"/>
      <c r="BH123" s="226"/>
      <c r="BI123" s="236"/>
      <c r="BJ123" s="226"/>
      <c r="BK123" s="226"/>
      <c r="BL123" s="226"/>
      <c r="BM123" s="226"/>
      <c r="BN123" s="226"/>
      <c r="BO123" s="235"/>
      <c r="BP123" s="237"/>
      <c r="BQ123" s="237"/>
      <c r="BR123" s="237"/>
      <c r="BS123" s="237"/>
      <c r="BT123" s="237"/>
      <c r="BU123" s="226"/>
      <c r="BV123" s="226"/>
      <c r="BW123" s="226"/>
      <c r="BX123" s="239"/>
      <c r="BY123" s="226"/>
      <c r="BZ123" s="226"/>
      <c r="CA123" s="226"/>
      <c r="CB123" s="226"/>
      <c r="CC123" s="226"/>
      <c r="CD123" s="226"/>
      <c r="CE123" s="226"/>
      <c r="CF123" s="226"/>
      <c r="CG123" s="226"/>
      <c r="CH123" s="226"/>
      <c r="CI123" s="226"/>
      <c r="CJ123" s="226"/>
      <c r="CK123" s="226"/>
      <c r="CL123" s="226"/>
      <c r="CM123" s="226"/>
      <c r="CN123" s="226"/>
      <c r="CO123" s="226"/>
      <c r="CP123" s="226"/>
      <c r="CQ123" s="226"/>
      <c r="CR123" s="226"/>
      <c r="CS123" s="226"/>
      <c r="CT123" s="226"/>
      <c r="CU123" s="226"/>
      <c r="CV123" s="226"/>
      <c r="CW123" s="226"/>
      <c r="CX123" s="226"/>
    </row>
    <row r="124" spans="1:102" ht="13.5">
      <c r="A124" s="226"/>
      <c r="B124" s="317"/>
      <c r="C124" s="226"/>
      <c r="D124" s="226"/>
      <c r="E124" s="232"/>
      <c r="F124" s="228"/>
      <c r="G124" s="226"/>
      <c r="H124" s="226"/>
      <c r="I124" s="226"/>
      <c r="J124" s="226"/>
      <c r="K124" s="229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9"/>
      <c r="W124" s="231"/>
      <c r="X124" s="226"/>
      <c r="Y124" s="229"/>
      <c r="Z124" s="226"/>
      <c r="AA124" s="226"/>
      <c r="AB124" s="226"/>
      <c r="AC124" s="226"/>
      <c r="AD124" s="226"/>
      <c r="AE124" s="226"/>
      <c r="AF124" s="226"/>
      <c r="AG124" s="233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34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35"/>
      <c r="BC124" s="226"/>
      <c r="BD124" s="226"/>
      <c r="BE124" s="226"/>
      <c r="BF124" s="226"/>
      <c r="BG124" s="226"/>
      <c r="BH124" s="226"/>
      <c r="BI124" s="236"/>
      <c r="BJ124" s="226"/>
      <c r="BK124" s="226"/>
      <c r="BL124" s="226"/>
      <c r="BM124" s="226"/>
      <c r="BN124" s="226"/>
      <c r="BO124" s="235"/>
      <c r="BP124" s="237"/>
      <c r="BQ124" s="237"/>
      <c r="BR124" s="237"/>
      <c r="BS124" s="237"/>
      <c r="BT124" s="237"/>
      <c r="BU124" s="226"/>
      <c r="BV124" s="226"/>
      <c r="BW124" s="226"/>
      <c r="BX124" s="239"/>
      <c r="BY124" s="226"/>
      <c r="BZ124" s="226"/>
      <c r="CA124" s="226"/>
      <c r="CB124" s="226"/>
      <c r="CC124" s="226"/>
      <c r="CD124" s="226"/>
      <c r="CE124" s="226"/>
      <c r="CF124" s="226"/>
      <c r="CG124" s="226"/>
      <c r="CH124" s="226"/>
      <c r="CI124" s="226"/>
      <c r="CJ124" s="226"/>
      <c r="CK124" s="226"/>
      <c r="CL124" s="226"/>
      <c r="CM124" s="226"/>
      <c r="CN124" s="226"/>
      <c r="CO124" s="226"/>
      <c r="CP124" s="226"/>
      <c r="CQ124" s="226"/>
      <c r="CR124" s="226"/>
      <c r="CS124" s="226"/>
      <c r="CT124" s="226"/>
      <c r="CU124" s="226"/>
      <c r="CV124" s="226"/>
      <c r="CW124" s="226"/>
      <c r="CX124" s="226"/>
    </row>
    <row r="125" spans="1:102" ht="13.5">
      <c r="A125" s="226"/>
      <c r="B125" s="317"/>
      <c r="C125" s="226"/>
      <c r="D125" s="226"/>
      <c r="E125" s="232"/>
      <c r="F125" s="228"/>
      <c r="G125" s="226"/>
      <c r="H125" s="226"/>
      <c r="I125" s="226"/>
      <c r="J125" s="226"/>
      <c r="K125" s="229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9"/>
      <c r="W125" s="231"/>
      <c r="X125" s="226"/>
      <c r="Y125" s="229"/>
      <c r="Z125" s="226"/>
      <c r="AA125" s="226"/>
      <c r="AB125" s="226"/>
      <c r="AC125" s="226"/>
      <c r="AD125" s="226"/>
      <c r="AE125" s="226"/>
      <c r="AF125" s="226"/>
      <c r="AG125" s="233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34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35"/>
      <c r="BC125" s="226"/>
      <c r="BD125" s="226"/>
      <c r="BE125" s="226"/>
      <c r="BF125" s="226"/>
      <c r="BG125" s="226"/>
      <c r="BH125" s="226"/>
      <c r="BI125" s="236"/>
      <c r="BJ125" s="226"/>
      <c r="BK125" s="226"/>
      <c r="BL125" s="226"/>
      <c r="BM125" s="226"/>
      <c r="BN125" s="226"/>
      <c r="BO125" s="235"/>
      <c r="BP125" s="237"/>
      <c r="BQ125" s="237"/>
      <c r="BR125" s="237"/>
      <c r="BS125" s="237"/>
      <c r="BT125" s="237"/>
      <c r="BU125" s="226"/>
      <c r="BV125" s="226"/>
      <c r="BW125" s="226"/>
      <c r="BX125" s="239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226"/>
      <c r="CJ125" s="226"/>
      <c r="CK125" s="226"/>
      <c r="CL125" s="226"/>
      <c r="CM125" s="226"/>
      <c r="CN125" s="226"/>
      <c r="CO125" s="226"/>
      <c r="CP125" s="226"/>
      <c r="CQ125" s="226"/>
      <c r="CR125" s="226"/>
      <c r="CS125" s="226"/>
      <c r="CT125" s="226"/>
      <c r="CU125" s="226"/>
      <c r="CV125" s="226"/>
      <c r="CW125" s="226"/>
      <c r="CX125" s="226"/>
    </row>
    <row r="126" spans="1:102" ht="13.5">
      <c r="A126" s="226"/>
      <c r="B126" s="317"/>
      <c r="C126" s="226"/>
      <c r="D126" s="226"/>
      <c r="E126" s="232"/>
      <c r="F126" s="228"/>
      <c r="G126" s="226"/>
      <c r="H126" s="226"/>
      <c r="I126" s="226"/>
      <c r="J126" s="226"/>
      <c r="K126" s="229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9"/>
      <c r="W126" s="231"/>
      <c r="X126" s="226"/>
      <c r="Y126" s="229"/>
      <c r="Z126" s="226"/>
      <c r="AA126" s="226"/>
      <c r="AB126" s="226"/>
      <c r="AC126" s="226"/>
      <c r="AD126" s="226"/>
      <c r="AE126" s="226"/>
      <c r="AF126" s="226"/>
      <c r="AG126" s="233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34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35"/>
      <c r="BC126" s="226"/>
      <c r="BD126" s="226"/>
      <c r="BE126" s="226"/>
      <c r="BF126" s="226"/>
      <c r="BG126" s="226"/>
      <c r="BH126" s="226"/>
      <c r="BI126" s="236"/>
      <c r="BJ126" s="226"/>
      <c r="BK126" s="226"/>
      <c r="BL126" s="226"/>
      <c r="BM126" s="226"/>
      <c r="BN126" s="226"/>
      <c r="BO126" s="235"/>
      <c r="BP126" s="237"/>
      <c r="BQ126" s="237"/>
      <c r="BR126" s="237"/>
      <c r="BS126" s="237"/>
      <c r="BT126" s="237"/>
      <c r="BU126" s="226"/>
      <c r="BV126" s="226"/>
      <c r="BW126" s="226"/>
      <c r="BX126" s="239"/>
      <c r="BY126" s="226"/>
      <c r="BZ126" s="226"/>
      <c r="CA126" s="226"/>
      <c r="CB126" s="226"/>
      <c r="CC126" s="226"/>
      <c r="CD126" s="226"/>
      <c r="CE126" s="226"/>
      <c r="CF126" s="226"/>
      <c r="CG126" s="226"/>
      <c r="CH126" s="226"/>
      <c r="CI126" s="226"/>
      <c r="CJ126" s="226"/>
      <c r="CK126" s="226"/>
      <c r="CL126" s="226"/>
      <c r="CM126" s="226"/>
      <c r="CN126" s="226"/>
      <c r="CO126" s="226"/>
      <c r="CP126" s="226"/>
      <c r="CQ126" s="226"/>
      <c r="CR126" s="226"/>
      <c r="CS126" s="226"/>
      <c r="CT126" s="226"/>
      <c r="CU126" s="226"/>
      <c r="CV126" s="226"/>
      <c r="CW126" s="226"/>
      <c r="CX126" s="226"/>
    </row>
    <row r="127" spans="1:102" ht="13.5">
      <c r="A127" s="226"/>
      <c r="B127" s="317"/>
      <c r="C127" s="226"/>
      <c r="D127" s="226"/>
      <c r="E127" s="232"/>
      <c r="F127" s="228"/>
      <c r="G127" s="226"/>
      <c r="H127" s="226"/>
      <c r="I127" s="226"/>
      <c r="J127" s="226"/>
      <c r="K127" s="229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9"/>
      <c r="W127" s="231"/>
      <c r="X127" s="226"/>
      <c r="Y127" s="229"/>
      <c r="Z127" s="226"/>
      <c r="AA127" s="226"/>
      <c r="AB127" s="226"/>
      <c r="AC127" s="226"/>
      <c r="AD127" s="226"/>
      <c r="AE127" s="226"/>
      <c r="AF127" s="226"/>
      <c r="AG127" s="233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34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35"/>
      <c r="BC127" s="226"/>
      <c r="BD127" s="226"/>
      <c r="BE127" s="226"/>
      <c r="BF127" s="226"/>
      <c r="BG127" s="226"/>
      <c r="BH127" s="226"/>
      <c r="BI127" s="236"/>
      <c r="BJ127" s="226"/>
      <c r="BK127" s="226"/>
      <c r="BL127" s="226"/>
      <c r="BM127" s="226"/>
      <c r="BN127" s="226"/>
      <c r="BO127" s="235"/>
      <c r="BP127" s="237"/>
      <c r="BQ127" s="237"/>
      <c r="BR127" s="237"/>
      <c r="BS127" s="237"/>
      <c r="BT127" s="237"/>
      <c r="BU127" s="226"/>
      <c r="BV127" s="226"/>
      <c r="BW127" s="226"/>
      <c r="BX127" s="239"/>
      <c r="BY127" s="226"/>
      <c r="BZ127" s="226"/>
      <c r="CA127" s="226"/>
      <c r="CB127" s="226"/>
      <c r="CC127" s="226"/>
      <c r="CD127" s="226"/>
      <c r="CE127" s="226"/>
      <c r="CF127" s="226"/>
      <c r="CG127" s="226"/>
      <c r="CH127" s="226"/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226"/>
    </row>
    <row r="128" spans="1:102" ht="13.5">
      <c r="A128" s="226"/>
      <c r="B128" s="317"/>
      <c r="C128" s="226"/>
      <c r="D128" s="226"/>
      <c r="E128" s="232"/>
      <c r="F128" s="228"/>
      <c r="G128" s="226"/>
      <c r="H128" s="226"/>
      <c r="I128" s="226"/>
      <c r="J128" s="226"/>
      <c r="K128" s="229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9"/>
      <c r="W128" s="231"/>
      <c r="X128" s="226"/>
      <c r="Y128" s="229"/>
      <c r="Z128" s="226"/>
      <c r="AA128" s="226"/>
      <c r="AB128" s="226"/>
      <c r="AC128" s="226"/>
      <c r="AD128" s="226"/>
      <c r="AE128" s="226"/>
      <c r="AF128" s="226"/>
      <c r="AG128" s="233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34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35"/>
      <c r="BC128" s="226"/>
      <c r="BD128" s="226"/>
      <c r="BE128" s="226"/>
      <c r="BF128" s="226"/>
      <c r="BG128" s="226"/>
      <c r="BH128" s="226"/>
      <c r="BI128" s="236"/>
      <c r="BJ128" s="226"/>
      <c r="BK128" s="226"/>
      <c r="BL128" s="226"/>
      <c r="BM128" s="226"/>
      <c r="BN128" s="226"/>
      <c r="BO128" s="235"/>
      <c r="BP128" s="237"/>
      <c r="BQ128" s="237"/>
      <c r="BR128" s="237"/>
      <c r="BS128" s="237"/>
      <c r="BT128" s="237"/>
      <c r="BU128" s="226"/>
      <c r="BV128" s="226"/>
      <c r="BW128" s="226"/>
      <c r="BX128" s="239"/>
      <c r="BY128" s="226"/>
      <c r="BZ128" s="226"/>
      <c r="CA128" s="226"/>
      <c r="CB128" s="226"/>
      <c r="CC128" s="226"/>
      <c r="CD128" s="226"/>
      <c r="CE128" s="226"/>
      <c r="CF128" s="226"/>
      <c r="CG128" s="226"/>
      <c r="CH128" s="226"/>
      <c r="CI128" s="226"/>
      <c r="CJ128" s="226"/>
      <c r="CK128" s="226"/>
      <c r="CL128" s="226"/>
      <c r="CM128" s="226"/>
      <c r="CN128" s="226"/>
      <c r="CO128" s="226"/>
      <c r="CP128" s="226"/>
      <c r="CQ128" s="226"/>
      <c r="CR128" s="226"/>
      <c r="CS128" s="226"/>
      <c r="CT128" s="226"/>
      <c r="CU128" s="226"/>
      <c r="CV128" s="226"/>
      <c r="CW128" s="226"/>
      <c r="CX128" s="226"/>
    </row>
    <row r="129" spans="2:72" ht="10.5">
      <c r="B129" s="174"/>
      <c r="BP129" s="80"/>
      <c r="BQ129" s="80"/>
      <c r="BR129" s="80"/>
      <c r="BS129" s="80"/>
      <c r="BT129" s="80"/>
    </row>
    <row r="130" spans="2:72" ht="10.5">
      <c r="B130" s="174"/>
      <c r="BP130" s="80"/>
      <c r="BQ130" s="80"/>
      <c r="BR130" s="80"/>
      <c r="BS130" s="80"/>
      <c r="BT130" s="80"/>
    </row>
    <row r="131" spans="2:72" ht="10.5">
      <c r="B131" s="174"/>
      <c r="BP131" s="80"/>
      <c r="BQ131" s="80"/>
      <c r="BR131" s="80"/>
      <c r="BS131" s="80"/>
      <c r="BT131" s="80"/>
    </row>
    <row r="132" spans="2:72" ht="10.5">
      <c r="B132" s="174"/>
      <c r="BP132" s="80"/>
      <c r="BQ132" s="80"/>
      <c r="BR132" s="80"/>
      <c r="BS132" s="80"/>
      <c r="BT132" s="80"/>
    </row>
    <row r="133" spans="2:72" ht="10.5">
      <c r="B133" s="174"/>
      <c r="BP133" s="80"/>
      <c r="BQ133" s="80"/>
      <c r="BR133" s="80"/>
      <c r="BS133" s="80"/>
      <c r="BT133" s="80"/>
    </row>
    <row r="134" spans="2:72" ht="10.5">
      <c r="B134" s="174"/>
      <c r="BP134" s="80"/>
      <c r="BQ134" s="80"/>
      <c r="BR134" s="80"/>
      <c r="BS134" s="80"/>
      <c r="BT134" s="80"/>
    </row>
    <row r="135" spans="2:72" ht="10.5">
      <c r="B135" s="174"/>
      <c r="BP135" s="80"/>
      <c r="BQ135" s="80"/>
      <c r="BR135" s="80"/>
      <c r="BS135" s="80"/>
      <c r="BT135" s="80"/>
    </row>
    <row r="136" spans="2:72" ht="10.5">
      <c r="B136" s="174"/>
      <c r="BP136" s="80"/>
      <c r="BQ136" s="80"/>
      <c r="BR136" s="80"/>
      <c r="BS136" s="80"/>
      <c r="BT136" s="80"/>
    </row>
    <row r="137" spans="68:72" ht="10.5">
      <c r="BP137" s="80"/>
      <c r="BQ137" s="80"/>
      <c r="BR137" s="80"/>
      <c r="BS137" s="80"/>
      <c r="BT137" s="80"/>
    </row>
    <row r="138" spans="68:72" ht="10.5">
      <c r="BP138" s="80"/>
      <c r="BQ138" s="80"/>
      <c r="BR138" s="80"/>
      <c r="BS138" s="80"/>
      <c r="BT138" s="80"/>
    </row>
    <row r="139" spans="68:72" ht="10.5">
      <c r="BP139" s="80"/>
      <c r="BQ139" s="80"/>
      <c r="BR139" s="80"/>
      <c r="BS139" s="80"/>
      <c r="BT139" s="80"/>
    </row>
    <row r="140" spans="68:72" ht="10.5">
      <c r="BP140" s="80"/>
      <c r="BQ140" s="80"/>
      <c r="BR140" s="80"/>
      <c r="BS140" s="80"/>
      <c r="BT140" s="80"/>
    </row>
    <row r="141" spans="68:72" ht="10.5">
      <c r="BP141" s="80"/>
      <c r="BQ141" s="80"/>
      <c r="BR141" s="80"/>
      <c r="BS141" s="80"/>
      <c r="BT141" s="80"/>
    </row>
    <row r="142" spans="68:72" ht="10.5">
      <c r="BP142" s="80"/>
      <c r="BQ142" s="80"/>
      <c r="BR142" s="80"/>
      <c r="BS142" s="80"/>
      <c r="BT142" s="80"/>
    </row>
    <row r="143" spans="68:72" ht="10.5">
      <c r="BP143" s="80"/>
      <c r="BQ143" s="80"/>
      <c r="BR143" s="80"/>
      <c r="BS143" s="80"/>
      <c r="BT143" s="80"/>
    </row>
    <row r="144" spans="68:72" ht="10.5">
      <c r="BP144" s="80"/>
      <c r="BQ144" s="80"/>
      <c r="BR144" s="80"/>
      <c r="BS144" s="80"/>
      <c r="BT144" s="80"/>
    </row>
    <row r="145" spans="68:72" ht="10.5">
      <c r="BP145" s="80"/>
      <c r="BQ145" s="80"/>
      <c r="BR145" s="80"/>
      <c r="BS145" s="80"/>
      <c r="BT145" s="80"/>
    </row>
    <row r="146" spans="68:72" ht="10.5">
      <c r="BP146" s="80"/>
      <c r="BQ146" s="80"/>
      <c r="BR146" s="80"/>
      <c r="BS146" s="80"/>
      <c r="BT146" s="80"/>
    </row>
    <row r="147" spans="68:72" ht="10.5">
      <c r="BP147" s="80"/>
      <c r="BQ147" s="80"/>
      <c r="BR147" s="80"/>
      <c r="BS147" s="80"/>
      <c r="BT147" s="80"/>
    </row>
    <row r="148" spans="68:72" ht="10.5">
      <c r="BP148" s="80"/>
      <c r="BQ148" s="80"/>
      <c r="BR148" s="80"/>
      <c r="BS148" s="80"/>
      <c r="BT148" s="80"/>
    </row>
    <row r="149" spans="68:72" ht="10.5">
      <c r="BP149" s="80"/>
      <c r="BQ149" s="80"/>
      <c r="BR149" s="80"/>
      <c r="BS149" s="80"/>
      <c r="BT149" s="80"/>
    </row>
    <row r="150" spans="68:72" ht="10.5">
      <c r="BP150" s="80"/>
      <c r="BQ150" s="80"/>
      <c r="BR150" s="80"/>
      <c r="BS150" s="80"/>
      <c r="BT150" s="80"/>
    </row>
    <row r="151" spans="68:72" ht="10.5">
      <c r="BP151" s="80"/>
      <c r="BQ151" s="80"/>
      <c r="BR151" s="80"/>
      <c r="BS151" s="80"/>
      <c r="BT151" s="80"/>
    </row>
    <row r="152" spans="68:72" ht="10.5">
      <c r="BP152" s="80"/>
      <c r="BQ152" s="80"/>
      <c r="BR152" s="80"/>
      <c r="BS152" s="80"/>
      <c r="BT152" s="80"/>
    </row>
    <row r="153" spans="68:72" ht="10.5">
      <c r="BP153" s="80"/>
      <c r="BQ153" s="80"/>
      <c r="BR153" s="80"/>
      <c r="BS153" s="80"/>
      <c r="BT153" s="80"/>
    </row>
    <row r="154" spans="68:72" ht="10.5">
      <c r="BP154" s="80"/>
      <c r="BQ154" s="80"/>
      <c r="BR154" s="80"/>
      <c r="BS154" s="80"/>
      <c r="BT154" s="80"/>
    </row>
    <row r="155" spans="68:72" ht="10.5">
      <c r="BP155" s="80"/>
      <c r="BQ155" s="80"/>
      <c r="BR155" s="80"/>
      <c r="BS155" s="80"/>
      <c r="BT155" s="80"/>
    </row>
    <row r="156" spans="68:72" ht="10.5">
      <c r="BP156" s="80"/>
      <c r="BQ156" s="80"/>
      <c r="BR156" s="80"/>
      <c r="BS156" s="80"/>
      <c r="BT156" s="80"/>
    </row>
  </sheetData>
  <sheetProtection password="CF0D" sheet="1" objects="1" scenarios="1"/>
  <autoFilter ref="A6:BR93"/>
  <mergeCells count="2">
    <mergeCell ref="D51:E51"/>
    <mergeCell ref="I51:J51"/>
  </mergeCells>
  <hyperlinks>
    <hyperlink ref="C85" r:id="rId1" display="Medici Palace "/>
    <hyperlink ref="BX85" r:id="rId2" display="Medici Palace"/>
    <hyperlink ref="A61" r:id="rId3" display="Ahasuerus Fromanteel  originally verge (prob. 1-sec pendulum)"/>
    <hyperlink ref="A77" r:id="rId4" display="THOMAS TOMPION"/>
    <hyperlink ref="A73" r:id="rId5" display="THOMAS TOMPION"/>
    <hyperlink ref="A72" r:id="rId6" display="THOMAS TOMPION (was &quot;discovered&quot; by Robert Hooke about 6th April 1674; Diary)"/>
    <hyperlink ref="A76" r:id="rId7" display="THOMAS TOMPION"/>
    <hyperlink ref="A48" r:id="rId8" display="Ahasuerus Fromanteel"/>
    <hyperlink ref="A56" r:id="rId9" display="Ahasuerus Fromanteel"/>
    <hyperlink ref="A67" r:id="rId10" display="Samuel Knibb 'Kingwood cased Quarter striking clock Windsor Castle'"/>
    <hyperlink ref="A74" r:id="rId11" display="THOMAS TOMPION"/>
    <hyperlink ref="C70" r:id="rId12" display="Church"/>
    <hyperlink ref="BX84" r:id="rId13" display="Galileo Timer"/>
    <hyperlink ref="E84" r:id="rId14" display="Galileo Timer"/>
    <hyperlink ref="A4" r:id="rId15" display="CLICK HERE TO SUBMIT YOUR EARLY PENDULUM DATA"/>
    <hyperlink ref="A51" r:id="rId16" display="Davis Mell - Ahasuerus Fromanteel?    Carillon and Carousel"/>
    <hyperlink ref="BX14" r:id="rId17" display="RH Appendix 8"/>
    <hyperlink ref="BX11" r:id="rId18" display="going-dutch"/>
    <hyperlink ref="BV14" r:id="rId19" display="Going Dutch symposium 3-12-11 (Volkskrant 16-11-11, NCRHandelsblad 5-12-11)"/>
    <hyperlink ref="C14" r:id="rId20" display="Utrecht U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Keith Piggott</cp:lastModifiedBy>
  <cp:lastPrinted>2009-10-09T12:52:24Z</cp:lastPrinted>
  <dcterms:created xsi:type="dcterms:W3CDTF">2009-03-30T22:23:02Z</dcterms:created>
  <dcterms:modified xsi:type="dcterms:W3CDTF">2012-09-23T18:45:02Z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